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:\Moje Dokumenty\A PRZETARGI\55-Drobny sprzęt lab - pobieranie krwi\SIWZ\"/>
    </mc:Choice>
  </mc:AlternateContent>
  <xr:revisionPtr revIDLastSave="0" documentId="13_ncr:1_{A2F51DB4-CA0B-4CE0-9864-E9B690698B8C}" xr6:coauthVersionLast="45" xr6:coauthVersionMax="45" xr10:uidLastSave="{00000000-0000-0000-0000-000000000000}"/>
  <bookViews>
    <workbookView xWindow="60" yWindow="0" windowWidth="13980" windowHeight="15465" tabRatio="500" xr2:uid="{00000000-000D-0000-FFFF-FFFF00000000}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G5" i="7" l="1"/>
  <c r="I5" i="7" s="1"/>
  <c r="K5" i="7" s="1"/>
  <c r="J5" i="7" s="1"/>
  <c r="G6" i="7"/>
  <c r="I6" i="7" s="1"/>
  <c r="K6" i="7" s="1"/>
  <c r="J6" i="7" s="1"/>
  <c r="G7" i="7"/>
  <c r="I7" i="7" s="1"/>
  <c r="G8" i="7"/>
  <c r="I8" i="7" s="1"/>
  <c r="G9" i="7"/>
  <c r="I9" i="7" s="1"/>
  <c r="K8" i="7" l="1"/>
  <c r="J8" i="7" s="1"/>
  <c r="K7" i="7"/>
  <c r="J7" i="7" s="1"/>
  <c r="K9" i="7"/>
  <c r="J9" i="7" s="1"/>
  <c r="K13" i="4"/>
  <c r="J13" i="4" s="1"/>
  <c r="G15" i="4"/>
  <c r="K15" i="4" s="1"/>
  <c r="J15" i="4" s="1"/>
  <c r="G16" i="4"/>
  <c r="K16" i="4" s="1"/>
  <c r="J16" i="4" s="1"/>
  <c r="G14" i="4"/>
  <c r="K14" i="4" s="1"/>
  <c r="J14" i="4" s="1"/>
  <c r="G13" i="4"/>
  <c r="G10" i="4"/>
  <c r="I10" i="4" s="1"/>
  <c r="G9" i="4"/>
  <c r="I9" i="4" s="1"/>
  <c r="G19" i="3"/>
  <c r="I19" i="3" s="1"/>
  <c r="K19" i="3" s="1"/>
  <c r="J19" i="3"/>
  <c r="J18" i="3"/>
  <c r="G18" i="3"/>
  <c r="J17" i="3"/>
  <c r="G17" i="3"/>
  <c r="J14" i="3"/>
  <c r="G14" i="3"/>
  <c r="J13" i="3"/>
  <c r="G13" i="3"/>
  <c r="J10" i="3"/>
  <c r="J9" i="3"/>
  <c r="J6" i="3"/>
  <c r="K35" i="2"/>
  <c r="I35" i="2"/>
  <c r="G35" i="2"/>
  <c r="K13" i="2"/>
  <c r="I13" i="2"/>
  <c r="K19" i="2"/>
  <c r="I19" i="2"/>
  <c r="G19" i="2"/>
  <c r="K24" i="2"/>
  <c r="I24" i="2"/>
  <c r="G24" i="2"/>
  <c r="K34" i="2"/>
  <c r="I34" i="2"/>
  <c r="G34" i="2"/>
  <c r="G23" i="2"/>
  <c r="I23" i="2" s="1"/>
  <c r="K23" i="2" s="1"/>
  <c r="J23" i="2" s="1"/>
  <c r="G29" i="2"/>
  <c r="I29" i="2" s="1"/>
  <c r="G28" i="2"/>
  <c r="I28" i="2"/>
  <c r="K28" i="2"/>
  <c r="J28" i="2" s="1"/>
  <c r="G33" i="2"/>
  <c r="I33" i="2" s="1"/>
  <c r="G32" i="2"/>
  <c r="G31" i="2"/>
  <c r="G27" i="2"/>
  <c r="G26" i="2"/>
  <c r="G25" i="2"/>
  <c r="G22" i="2"/>
  <c r="G21" i="2"/>
  <c r="G18" i="2"/>
  <c r="G17" i="2"/>
  <c r="G15" i="2"/>
  <c r="G14" i="2"/>
  <c r="G12" i="2"/>
  <c r="I12" i="2" s="1"/>
  <c r="K12" i="2" s="1"/>
  <c r="J12" i="2" s="1"/>
  <c r="G11" i="2"/>
  <c r="G13" i="2" s="1"/>
  <c r="K8" i="2"/>
  <c r="J8" i="2" s="1"/>
  <c r="I5" i="2"/>
  <c r="I8" i="2"/>
  <c r="I9" i="2"/>
  <c r="G5" i="2"/>
  <c r="K5" i="2" s="1"/>
  <c r="J5" i="2" s="1"/>
  <c r="G6" i="2"/>
  <c r="I6" i="2" s="1"/>
  <c r="G7" i="2"/>
  <c r="I7" i="2" s="1"/>
  <c r="G8" i="2"/>
  <c r="G9" i="2"/>
  <c r="K9" i="2" s="1"/>
  <c r="J9" i="2" s="1"/>
  <c r="G4" i="2"/>
  <c r="I4" i="2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K23" i="1" s="1"/>
  <c r="J23" i="1" s="1"/>
  <c r="G24" i="1"/>
  <c r="I24" i="1"/>
  <c r="K24" i="1" s="1"/>
  <c r="J24" i="1" s="1"/>
  <c r="G25" i="1"/>
  <c r="I25" i="1" s="1"/>
  <c r="K25" i="1" s="1"/>
  <c r="J25" i="1" s="1"/>
  <c r="G26" i="1"/>
  <c r="I26" i="1"/>
  <c r="K26" i="1" s="1"/>
  <c r="J26" i="1" s="1"/>
  <c r="K9" i="4" l="1"/>
  <c r="G11" i="4"/>
  <c r="K10" i="4"/>
  <c r="J10" i="4" s="1"/>
  <c r="G20" i="3"/>
  <c r="I18" i="3"/>
  <c r="I17" i="3"/>
  <c r="I13" i="3"/>
  <c r="I14" i="3"/>
  <c r="K14" i="3" s="1"/>
  <c r="G15" i="3"/>
  <c r="K29" i="2"/>
  <c r="J29" i="2" s="1"/>
  <c r="K33" i="2"/>
  <c r="J33" i="2" s="1"/>
  <c r="I31" i="2"/>
  <c r="K31" i="2" s="1"/>
  <c r="J31" i="2" s="1"/>
  <c r="I32" i="2"/>
  <c r="K32" i="2" s="1"/>
  <c r="J32" i="2" s="1"/>
  <c r="I27" i="2"/>
  <c r="K27" i="2" s="1"/>
  <c r="J27" i="2" s="1"/>
  <c r="I25" i="2"/>
  <c r="K25" i="2" s="1"/>
  <c r="J25" i="2" s="1"/>
  <c r="I26" i="2"/>
  <c r="K26" i="2" s="1"/>
  <c r="J26" i="2" s="1"/>
  <c r="I21" i="2"/>
  <c r="K21" i="2" s="1"/>
  <c r="J21" i="2" s="1"/>
  <c r="I22" i="2"/>
  <c r="K22" i="2" s="1"/>
  <c r="J22" i="2" s="1"/>
  <c r="I17" i="2"/>
  <c r="K17" i="2" s="1"/>
  <c r="J17" i="2" s="1"/>
  <c r="I18" i="2"/>
  <c r="K18" i="2" s="1"/>
  <c r="J18" i="2" s="1"/>
  <c r="I14" i="2"/>
  <c r="K14" i="2" s="1"/>
  <c r="J14" i="2" s="1"/>
  <c r="I15" i="2"/>
  <c r="K15" i="2" s="1"/>
  <c r="J15" i="2" s="1"/>
  <c r="I11" i="2"/>
  <c r="K11" i="2" s="1"/>
  <c r="J11" i="2" s="1"/>
  <c r="K4" i="2"/>
  <c r="J4" i="2" s="1"/>
  <c r="K7" i="2"/>
  <c r="J7" i="2" s="1"/>
  <c r="K6" i="2"/>
  <c r="J6" i="2" s="1"/>
  <c r="K21" i="1"/>
  <c r="J21" i="1" s="1"/>
  <c r="K20" i="1"/>
  <c r="J20" i="1" s="1"/>
  <c r="K19" i="1"/>
  <c r="J1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K11" i="1"/>
  <c r="J11" i="1" s="1"/>
  <c r="K10" i="1"/>
  <c r="J10" i="1" s="1"/>
  <c r="K9" i="1"/>
  <c r="J9" i="1" s="1"/>
  <c r="K8" i="1"/>
  <c r="J8" i="1" s="1"/>
  <c r="K7" i="1"/>
  <c r="J7" i="1" s="1"/>
  <c r="K6" i="1"/>
  <c r="J6" i="1" s="1"/>
  <c r="K5" i="1"/>
  <c r="J5" i="1" s="1"/>
  <c r="K4" i="1"/>
  <c r="J4" i="1" s="1"/>
  <c r="K22" i="1"/>
  <c r="J22" i="1" s="1"/>
  <c r="G4" i="7"/>
  <c r="I4" i="7" s="1"/>
  <c r="K4" i="7" s="1"/>
  <c r="J4" i="7" s="1"/>
  <c r="G5" i="4"/>
  <c r="G6" i="4"/>
  <c r="I6" i="4" s="1"/>
  <c r="K6" i="4" s="1"/>
  <c r="J6" i="4" s="1"/>
  <c r="I11" i="4"/>
  <c r="G5" i="3"/>
  <c r="J5" i="3"/>
  <c r="G6" i="3"/>
  <c r="G9" i="3"/>
  <c r="G10" i="3"/>
  <c r="I10" i="3" s="1"/>
  <c r="K10" i="3" s="1"/>
  <c r="G4" i="6"/>
  <c r="G5" i="6"/>
  <c r="I5" i="6" s="1"/>
  <c r="K5" i="6" s="1"/>
  <c r="J5" i="6" s="1"/>
  <c r="G6" i="6"/>
  <c r="I6" i="6" s="1"/>
  <c r="K6" i="6" s="1"/>
  <c r="J6" i="6" s="1"/>
  <c r="G5" i="5"/>
  <c r="G6" i="5"/>
  <c r="G7" i="5"/>
  <c r="G10" i="5"/>
  <c r="J10" i="5"/>
  <c r="K10" i="5" s="1"/>
  <c r="K12" i="5" s="1"/>
  <c r="G11" i="5"/>
  <c r="I11" i="5" s="1"/>
  <c r="J11" i="5"/>
  <c r="K11" i="5" s="1"/>
  <c r="G10" i="7" l="1"/>
  <c r="I4" i="6"/>
  <c r="K4" i="6" s="1"/>
  <c r="G7" i="6"/>
  <c r="I5" i="5"/>
  <c r="K5" i="5"/>
  <c r="G8" i="5"/>
  <c r="K6" i="5"/>
  <c r="J6" i="5" s="1"/>
  <c r="I6" i="5"/>
  <c r="I10" i="5"/>
  <c r="I12" i="5" s="1"/>
  <c r="G12" i="5"/>
  <c r="K7" i="5"/>
  <c r="J7" i="5" s="1"/>
  <c r="I7" i="5"/>
  <c r="I5" i="4"/>
  <c r="I7" i="4" s="1"/>
  <c r="K5" i="4"/>
  <c r="G7" i="4"/>
  <c r="G17" i="4"/>
  <c r="K11" i="4"/>
  <c r="J9" i="4"/>
  <c r="I17" i="4"/>
  <c r="K17" i="3"/>
  <c r="I20" i="3"/>
  <c r="I9" i="3"/>
  <c r="I11" i="3" s="1"/>
  <c r="G11" i="3"/>
  <c r="I6" i="3"/>
  <c r="K6" i="3" s="1"/>
  <c r="I5" i="3"/>
  <c r="G7" i="3"/>
  <c r="G21" i="3" s="1"/>
  <c r="K18" i="3"/>
  <c r="I15" i="3"/>
  <c r="K13" i="3"/>
  <c r="K15" i="3" s="1"/>
  <c r="G27" i="1"/>
  <c r="I10" i="7"/>
  <c r="K10" i="7"/>
  <c r="J4" i="6" l="1"/>
  <c r="K7" i="6"/>
  <c r="I7" i="6"/>
  <c r="G13" i="5"/>
  <c r="J5" i="5"/>
  <c r="K8" i="5"/>
  <c r="K13" i="5" s="1"/>
  <c r="I8" i="5"/>
  <c r="I13" i="5" s="1"/>
  <c r="J5" i="4"/>
  <c r="K7" i="4"/>
  <c r="K17" i="4" s="1"/>
  <c r="I7" i="3"/>
  <c r="K20" i="3"/>
  <c r="I21" i="3"/>
  <c r="K9" i="3"/>
  <c r="K11" i="3" s="1"/>
  <c r="K5" i="3"/>
  <c r="K7" i="3" s="1"/>
  <c r="K27" i="1"/>
  <c r="I27" i="1"/>
  <c r="K21" i="3" l="1"/>
</calcChain>
</file>

<file path=xl/sharedStrings.xml><?xml version="1.0" encoding="utf-8"?>
<sst xmlns="http://schemas.openxmlformats.org/spreadsheetml/2006/main" count="697" uniqueCount="314">
  <si>
    <t>PAKIET 1</t>
  </si>
  <si>
    <t>L.p.</t>
  </si>
  <si>
    <t>Kod CPV</t>
  </si>
  <si>
    <t>Rodzaj sprzętu</t>
  </si>
  <si>
    <t>J.m.</t>
  </si>
  <si>
    <t>Ilość</t>
  </si>
  <si>
    <t>Cena jedn. netto</t>
  </si>
  <si>
    <t>Wartość netto</t>
  </si>
  <si>
    <t>VAT %</t>
  </si>
  <si>
    <t>Wartość VAT</t>
  </si>
  <si>
    <t>Cena jedn. brutto</t>
  </si>
  <si>
    <t>Wartość brutto</t>
  </si>
  <si>
    <t>1.</t>
  </si>
  <si>
    <t>33141300-3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</si>
  <si>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</si>
  <si>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</si>
  <si>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</si>
  <si>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</si>
  <si>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</si>
  <si>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</si>
  <si>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</si>
  <si>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</si>
  <si>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</si>
  <si>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</si>
  <si>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</si>
  <si>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</si>
  <si>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</si>
  <si>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</si>
  <si>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</si>
  <si>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</si>
  <si>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</si>
  <si>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</si>
  <si>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</si>
  <si>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Igły motylkowe 20G-21G z drenem dł. 80 – 100 mm</t>
  </si>
  <si>
    <t>20.</t>
  </si>
  <si>
    <t>Probówki z jonami Mg pozwalające na różnicowanie małopłytkowości prawdziwej od rzekomej</t>
  </si>
  <si>
    <t>21.</t>
  </si>
  <si>
    <t xml:space="preserve">ADAPTER do  połączeń z końcówką typu Luer, pojedynczo pakowany, sterylny   </t>
  </si>
  <si>
    <t>22.</t>
  </si>
  <si>
    <t>Igła z adapterem do  pobrania krwi 20G – 22G do 25 mm długości</t>
  </si>
  <si>
    <t>23.</t>
  </si>
  <si>
    <t xml:space="preserve">Igła z adapterem do  pobrania krwi 20G – 22G do 40 mm długości    </t>
  </si>
  <si>
    <t>RAZEM:</t>
  </si>
  <si>
    <t>x</t>
  </si>
  <si>
    <t>Wymagania:</t>
  </si>
  <si>
    <t xml:space="preserve">       przykład 1 -    surowica  poj  7 – 10 ml, ( 100 szt. ) – oferta  surowica  9 ml</t>
  </si>
  <si>
    <t xml:space="preserve">       przykład 2 -    surowica  poj. 7 – 10 ml, ( 100 szt. ) -  oferta  surowica  7,5 ml, 9 ml, 10 ml  do  wyboru  przez  zamawiającego.</t>
  </si>
  <si>
    <t>PAKIET 2</t>
  </si>
  <si>
    <t>38000000-5</t>
  </si>
  <si>
    <t>System do zagęszczania kału przy analizie parazytów składający się z części wirówkowej i części filtrującej, zawierający łopatkę do pobierania kału, filtr przesiewowy i filtr tłuszczowy oraz wszystkie niezbędne odczynniki, pozbawiony octanu etylu- przesączanie materiału podczas wirowania (pasujący do wszystkich 15 ml adapterów wirówki).</t>
  </si>
  <si>
    <t>Zestaw do pobierania materiału do badań na obecność owsika ludzkiego, pakowany jednostkowo z instrukcją obsługi, szt.</t>
  </si>
  <si>
    <t>38710000-5</t>
  </si>
  <si>
    <t>Czasomierz elektroniczny,do użytku laboratoryjnego, funkcje stopera i timera, z możliwością ustawienia na stole-podstawka</t>
  </si>
  <si>
    <t>19520000-7</t>
  </si>
  <si>
    <t>Przezroczysty pojemnik z tworzywa sztucznego na wyroby laboratoryjne, mały, o wymiarach nie większych niż 16x26x30cm</t>
  </si>
  <si>
    <r>
      <t>Przezroczysty pojemnik z tworzywa sztucznego na końcówki do pipet laboratoryjnych (200</t>
    </r>
    <r>
      <rPr>
        <sz val="10"/>
        <rFont val="Segoe UI"/>
        <charset val="1"/>
      </rPr>
      <t xml:space="preserve">µl i </t>
    </r>
    <r>
      <rPr>
        <sz val="10"/>
        <rFont val="Segoe UI"/>
        <charset val="238"/>
      </rPr>
      <t>500µl)</t>
    </r>
    <r>
      <rPr>
        <sz val="10"/>
        <rFont val="Arial CE"/>
        <family val="2"/>
        <charset val="238"/>
      </rPr>
      <t>, z przegródkami i zamknięciem</t>
    </r>
  </si>
  <si>
    <t>Zamykany pojemnik do przechowywania preparatów mikroskopowych na 100 szkiełek podstawowych o grubości do 1,1mm</t>
  </si>
  <si>
    <t xml:space="preserve">33793000-5  </t>
  </si>
  <si>
    <t>Szkiełka  nakrywkowe  (1000 szt.)</t>
  </si>
  <si>
    <t>a) 18 x 18 mm</t>
  </si>
  <si>
    <t>op.</t>
  </si>
  <si>
    <t>b)  22 x 22 mm</t>
  </si>
  <si>
    <r>
      <t>Szkiełka  podstawowe</t>
    </r>
    <r>
      <rPr>
        <sz val="10"/>
        <rFont val="Arial CE"/>
        <family val="2"/>
        <charset val="238"/>
      </rPr>
      <t xml:space="preserve">  nieszlifowane, o grubości do 1,1mm ( 50szt. )</t>
    </r>
  </si>
  <si>
    <r>
      <t>Kapilary do gazometrii z tworzywa sztucznego</t>
    </r>
    <r>
      <rPr>
        <b/>
        <sz val="10"/>
        <color indexed="10"/>
        <rFont val="Arial CE"/>
        <family val="2"/>
        <charset val="238"/>
      </rPr>
      <t xml:space="preserve"> </t>
    </r>
    <r>
      <rPr>
        <sz val="10"/>
        <color indexed="8"/>
        <rFont val="Arial CE"/>
        <family val="2"/>
        <charset val="238"/>
      </rPr>
      <t>o poj. 100 µl,</t>
    </r>
    <r>
      <rPr>
        <sz val="10"/>
        <rFont val="Arial CE"/>
        <family val="2"/>
        <charset val="238"/>
      </rPr>
      <t xml:space="preserve"> </t>
    </r>
    <r>
      <rPr>
        <sz val="10"/>
        <rFont val="Arial"/>
        <family val="2"/>
        <charset val="238"/>
      </rPr>
      <t>Ф</t>
    </r>
    <r>
      <rPr>
        <sz val="10"/>
        <rFont val="Arial CE"/>
        <family val="2"/>
        <charset val="238"/>
      </rPr>
      <t xml:space="preserve"> zew. 2,3 x75 mm z heparyną litową,(1000 szt.)</t>
    </r>
  </si>
  <si>
    <t xml:space="preserve">  szt.</t>
  </si>
  <si>
    <t>Urządzenia pomocnicze do w/w kapilar:</t>
  </si>
  <si>
    <t>a) zatyczki do w.w. kapilar ( 500 szt.)</t>
  </si>
  <si>
    <t>b) mieszadełka  do w.w. kapilar (100 szt.)</t>
  </si>
  <si>
    <t xml:space="preserve">30192125-3  </t>
  </si>
  <si>
    <r>
      <t>Pisaki  laboratoryjne  wodoodporne,</t>
    </r>
    <r>
      <rPr>
        <sz val="10"/>
        <rFont val="Arial CE"/>
        <family val="2"/>
        <charset val="238"/>
      </rPr>
      <t xml:space="preserve"> długopiszące,standardowe do pisania na szkle i tworzywach o średnicy poniżej 160 mm.</t>
    </r>
  </si>
  <si>
    <t>a) czarne</t>
  </si>
  <si>
    <t>b) niebieskie</t>
  </si>
  <si>
    <t>b) czerwone</t>
  </si>
  <si>
    <t xml:space="preserve">19520000-7  </t>
  </si>
  <si>
    <t>Bagietki laboratoryjne proste z tworzywa sztucznego o śr. 4-5mm, dł.min.125mm, (100 szt.)</t>
  </si>
  <si>
    <t>Naczyńka (pojemniki) jednorazowe osadzone (z kołnierzem), o objętości do 1 ml, z tworzywa sztucznego, do probówek o średnicy 12-13 mm, op. 1000 szt.</t>
  </si>
  <si>
    <t>Kamery z tworzywa sztucznego do zliczania elementów komórkowych moczu pakowane po 100 szt.</t>
  </si>
  <si>
    <t>Szalki Petriego o śr. min. 90 mm, plastikowe, aseptyczne</t>
  </si>
  <si>
    <t>38437100-8</t>
  </si>
  <si>
    <t>Pipeta Pasteura z PE, 1ml</t>
  </si>
  <si>
    <t>Torebki  z folii  PE  z  zamknięciem  strunowym  o wymiarach:</t>
  </si>
  <si>
    <t>a) ( 8 – 10 ) x ( 12 - 15 ) cm</t>
  </si>
  <si>
    <t>b) 12 x 18 cm</t>
  </si>
  <si>
    <t>c) 15 x 20 cm</t>
  </si>
  <si>
    <t>WYMAGANIA:</t>
  </si>
  <si>
    <t xml:space="preserve">6. </t>
  </si>
  <si>
    <t>Kamera ( pkt.13) musi spełniać następujące wymagania:</t>
  </si>
  <si>
    <t>PAKIET 3</t>
  </si>
  <si>
    <t>Cena 
jedn.
 netto</t>
  </si>
  <si>
    <t>Cena
 jedn. 
brutto</t>
  </si>
  <si>
    <t>Probówki ze szkła sodowego okrągłodenne</t>
  </si>
  <si>
    <t xml:space="preserve">Probówki typu Eppendorf </t>
  </si>
  <si>
    <r>
      <t>a)</t>
    </r>
    <r>
      <rPr>
        <sz val="10"/>
        <rFont val="Arial CE"/>
        <family val="2"/>
        <charset val="238"/>
      </rPr>
      <t xml:space="preserve"> poj. 1,5 ml, bezbarwne,dno stożkowe,bez dodatkowego elementu zabezpieczającego probówkę przed jej przypadkowym otwarciem w górnej części probówki  (1000 szt.) </t>
    </r>
  </si>
  <si>
    <t xml:space="preserve">b) poj. 2,0 ml, bezbarwne, okrągłodenne,  (500 szt.) </t>
  </si>
  <si>
    <t>Probówki wraz z pasującymi do nich korkami</t>
  </si>
  <si>
    <t>a) Probówki o poj. 4 ml z PS, śr. 12 mm, okrągłodenne, (1000 szt.) lub 48 op. po 500 szt. - podać wielkość op. jednostkowego)</t>
  </si>
  <si>
    <t>b) Korki  plastikowe do probówek o śr.12mm, (500 szt.)</t>
  </si>
  <si>
    <t xml:space="preserve">a) Probówki o poj.10-11ml z PS, śr. 14-16mm,okrągłodenne,op. jedn. nie większe niż 500 szt. </t>
  </si>
  <si>
    <t xml:space="preserve">b) Probówki z PS wirówkowe z dnem stożkowym  o wymiarach 14-16 x 100 mm, poj. ok. 10ml, opakowanie jedn. nie większe niż 500 szt. </t>
  </si>
  <si>
    <t>PAKIET 4</t>
  </si>
  <si>
    <t>Cena 
jedn. 
netto</t>
  </si>
  <si>
    <t>Cena 
jedn.
 brutto</t>
  </si>
  <si>
    <t>38437100-7</t>
  </si>
  <si>
    <t>Pipety automatyczne stało- i zmiennopojemnościowe, o wymienionych pojemnościach do wyboru przez zamawiającego,
 W całości autoklawowalne, certyfikat kalibracji</t>
  </si>
  <si>
    <t>Statyw do pipet HTL i Accumax – jednolite wzornictwo</t>
  </si>
  <si>
    <t>a) Statyw do pipet liniowy, 4-miejscowy</t>
  </si>
  <si>
    <t>b) Statyw do pipet liniowy, 6-miejscowy</t>
  </si>
  <si>
    <t xml:space="preserve">Końcówki do pipet automatycznych </t>
  </si>
  <si>
    <t>Końcówki do pipet automatycznych o poj. do 200 µl  (1000 szt.), typu Gilson, pasujące do pipet firmy HTL i  MEDLAB  PRODUCTS</t>
  </si>
  <si>
    <t xml:space="preserve">Końcówki do pipet automatycznych o poj. do 1000 µl ( 1000 szt.), pasujące  do pipet Accumax oraz pipet firm HTL i  MEDLAB  PRODUCTS </t>
  </si>
  <si>
    <t>Końcówki do pipet automatycznych o poj. do 5000 µl ( 200 szt.)</t>
  </si>
  <si>
    <t>PAKIET 5</t>
  </si>
  <si>
    <t xml:space="preserve">Statyw z drutu powlekanego tworzywem sztucznym – autoklawalny </t>
  </si>
  <si>
    <t>38437110-1</t>
  </si>
  <si>
    <t>a) na 20 probówek o śr. 16 mm, 
2-rzędowy,o wysokości  60-70 mm</t>
  </si>
  <si>
    <t>b) na 30 probówek o śr. 16 mm, 
3-rzędowy, o wysokości 60-70 mm</t>
  </si>
  <si>
    <t>c) na 50 probówek o śr. 16 mm, 
5-rzędowy, o wysokości 60-70 mm</t>
  </si>
  <si>
    <t>Statywy laboratoryjne z tworzywa sztucznego</t>
  </si>
  <si>
    <t xml:space="preserve"> a)  na probówki o śr. 16 mm (na 10-12 probówek w każdym rzędzie), 5-rzędowy, wysokość nie większa niż 7 cm, kolor niebieski</t>
  </si>
  <si>
    <t>b) na 100 probówek o śr. max- 16 mm,  10-rzędowy, o wysokości 60-90 mm,</t>
  </si>
  <si>
    <t>PAKIET 6</t>
  </si>
  <si>
    <t>Cena 
 jedn.
 netto</t>
  </si>
  <si>
    <t>Cena
 jedn. brutto</t>
  </si>
  <si>
    <t>38530000-9</t>
  </si>
  <si>
    <t xml:space="preserve">Spektrofotometr spełniający warunki określone w punkcie 1 wymagań </t>
  </si>
  <si>
    <t xml:space="preserve"> szt.</t>
  </si>
  <si>
    <t>42931100-2</t>
  </si>
  <si>
    <t>Wirówka laboratoryjna z wirnikiem horyzontalnym, z regulacją czasu wirowania; spełniająca warunki określone w punkcie 2 wymagań</t>
  </si>
  <si>
    <t>38510000-3</t>
  </si>
  <si>
    <t>Mikroskop laboratoryjny z nasadką asystencką z wymaganymi obiektywami: 10x, 20x, 40x, 100x (obowiązkowa imersja) spełniający warunki określone w punkcie 3 wymagań</t>
  </si>
  <si>
    <t>MINIMALNE WYMAGANIA TECHNICZNO – EKSPLOATACYJNE SPEKTROFOTOMETRU</t>
  </si>
  <si>
    <t>lp.</t>
  </si>
  <si>
    <t xml:space="preserve">opis </t>
  </si>
  <si>
    <t xml:space="preserve">parametr
  oferowany (opis)   </t>
  </si>
  <si>
    <t>zasilanie max. 230V, 150 VA</t>
  </si>
  <si>
    <t>praca w systemie otwartym</t>
  </si>
  <si>
    <t>monochromator – siatka dyfrakcyjna</t>
  </si>
  <si>
    <t>żródło światła – lampa halogenowa</t>
  </si>
  <si>
    <t>automatyczne ustawienie długości fali</t>
  </si>
  <si>
    <t>zakres widma: dowolna fala od min. 330 – 900 nm</t>
  </si>
  <si>
    <t>błąd ustawienia długości fali: max.1 nm</t>
  </si>
  <si>
    <t>błąd pomiaru: max. 1%</t>
  </si>
  <si>
    <t>minimalny zakres pomiarów:
a. transmitancja: 0,5 – 100 %
b. absorbancja: 0,3 – 2,5 A
c. stężenie: 0,0 – 99999</t>
  </si>
  <si>
    <t>gniazdo pomiarowe: możliwość stosowania standardowych kuwet makro i pół-mikro z PS oraz kuwet szklanych o drodze optycznej 10 nm</t>
  </si>
  <si>
    <t xml:space="preserve">wbudowana drukarka termiczna </t>
  </si>
  <si>
    <t>instrukcja obsługi w języku polskim</t>
  </si>
  <si>
    <t>WYMAGANE WARUNKI GWARANCJI I SERWISU</t>
  </si>
  <si>
    <t>Autoryzowany serwis gwarancyjny i pogwarancyjny:
wpisać pełne dane kontaktowe oraz techniczne i środki łączości</t>
  </si>
  <si>
    <t>długość udzielanej gwarancji (podać)</t>
  </si>
  <si>
    <t xml:space="preserve">dostarczenie przez oferenta harmonogramu wymaganych czynności serwisowych (w trakcie i po gwarancji) </t>
  </si>
  <si>
    <t>szczegółowy opis wszystkich czynności higienicznych i konserwacyjnych z określeniem ich częstotliwości</t>
  </si>
  <si>
    <t>określenie przez oferenta dopuszczalnych sposobów i metod dezynfekcji elementów wyposażenia lub tych części urządzenia, które tego wymagają</t>
  </si>
  <si>
    <t xml:space="preserve">szkolenie personelu medycznego w zakresie obsługi </t>
  </si>
  <si>
    <t>WYMAGANIA TECHNICZNO – EKSPLOATACYJNE WIRÓWKI LABORATORYJNEJ</t>
  </si>
  <si>
    <t>zasilanie 230V i 50/60Hz</t>
  </si>
  <si>
    <t xml:space="preserve">silnik bezszczotkowy, cichy (poniżej 60dB), </t>
  </si>
  <si>
    <t xml:space="preserve">możliwość programowania obrotów i regulacji czasu wirowania   </t>
  </si>
  <si>
    <t>wyświetlacz obrotów, czasu wirowania</t>
  </si>
  <si>
    <t xml:space="preserve">możliwość regulacji prędkości wirowania  od minimum 1 000 obr/min </t>
  </si>
  <si>
    <t>pamięć minimum 10 programów</t>
  </si>
  <si>
    <t>komora wirowania wykonana ze stali nierdzewnej</t>
  </si>
  <si>
    <t>rotor horyzontalny o maksymalnym przyspieszeniu do 4300 x g lub lepszy</t>
  </si>
  <si>
    <t>ilość wirowanych próbek jednocześnie minimum 26 o 
Średnicy od 8 mm do 15 mm</t>
  </si>
  <si>
    <t>uniemożliwienie wirowania przy niedomkniętej pokrywie</t>
  </si>
  <si>
    <t>klawiatura odporna na zalewanie i łatwa w dezynfekcji</t>
  </si>
  <si>
    <t>zabezpieczenie przed niezrównoważeniem rotora</t>
  </si>
  <si>
    <t xml:space="preserve">awaryjne otwieranie pokrywy </t>
  </si>
  <si>
    <t xml:space="preserve">maksymalne wymiary urządzenia: 
szerokość: poniżej 45 cm
wysokość: poniżej 40 cm
głębokość: poniżej 55 cm </t>
  </si>
  <si>
    <t>urządzenie fabrycznie nowe (rok produkcji min. 2019) kompletne,posiadające wszystkie konieczne akcesoria potrzebne do pracy bez dokonywania dodatkowych zakupów</t>
  </si>
  <si>
    <t>wyrób zgodny z obowiązującymi normami (certyfikaty jakości, odpowiednie dokumenty dołączyć do oferty)</t>
  </si>
  <si>
    <t xml:space="preserve">długość udzielanej gwarancji (podać)  </t>
  </si>
  <si>
    <t xml:space="preserve">szczegółowy opis wszystkich czynności higienicznych  i konserwacyjnych z określeniem ich częstotliwości (dopuszczalna jest instrukcja obsługi, o ile zawiera ten opis)    </t>
  </si>
  <si>
    <t>określenie przez oferenta dopuszczalnych sposobów i metod dezynfekcji elementów wyposażenia lub tych części urządzenia, które tego wymagają ((dopuszczalna jest instrukcja obsługi, o ile zawiera te wytyczne)</t>
  </si>
  <si>
    <t xml:space="preserve"> PARAMETRY TECHNICZNE OCENIANE 
(kryterium o wadze 40%)</t>
  </si>
  <si>
    <t>Maksymalna możliwość regulacji prędkości wirowania:
a. do 17 500 obr/min – 0 pkt.
b. powyżej 17 500 obr/min – 10 pkt.</t>
  </si>
  <si>
    <t>Rotor horyzontalny o maksymalnym przyspieszeniu:
a. do 4 300 x g – 0 pkt.
b. powyżej 4 300 x g - 10 pkt.</t>
  </si>
  <si>
    <t>Gwarancja:
a. do 24 miesięcy - 0 pkt.
b. powyżej 24 miesięcy – 10 pkt.</t>
  </si>
  <si>
    <t>WYMAGANIA TECHNICZNO – EKSPLOATACYJNE MIKROSKOPU DWUSTANOWISKOWEGO</t>
  </si>
  <si>
    <t>Urządzenie fabrycznie nowe (rok produkcji min. 2019)</t>
  </si>
  <si>
    <t xml:space="preserve">Stabilny statyw o nowoczesnej budowie modułowej zapewniający
możliwość rozbudowy o ciemne pole i kontrast fazowy. </t>
  </si>
  <si>
    <t>System optyczny korygowany do nieskończoności.</t>
  </si>
  <si>
    <t>Zasilacz i oświetlacz LED wbudowany w statyw mikroskopu.</t>
  </si>
  <si>
    <t>Oświetlenie wg systemu Kohlera.</t>
  </si>
  <si>
    <t>Regulowana przysłona polowa.</t>
  </si>
  <si>
    <t>Oddzielne pokrętło regulacji natężenia oświetlenia.</t>
  </si>
  <si>
    <t>Nasadka binokularowa.</t>
  </si>
  <si>
    <t>Okulary szerokokątne 10x o dużym polu widzenia min. 20 mm
 z możliwością montażu mikrometrów okularowych.</t>
  </si>
  <si>
    <t>Obiektywy o długości optycznej 60 mm.</t>
  </si>
  <si>
    <t>Obiektywy klasy minimum PLAN Achromat:  10x, 20x, 40x, 100x wolne od aberracji chromatycznej, o dużych odległościach roboczych.</t>
  </si>
  <si>
    <t xml:space="preserve">Ruch mikro / makro w jednej osi. </t>
  </si>
  <si>
    <t xml:space="preserve">Sprężynujący stolik z systemem automatycznego powrotu 
do płaszczyzny ostrości umożliwiającym szybką wymianę preparatów.  </t>
  </si>
  <si>
    <t>Pokrętła stolika x-y w jednej osi.</t>
  </si>
  <si>
    <t>Kondensor Abbego z przysłoną aperturową, z wyskalowanymi pozycjami dla 
danego obiektywu, N.A. min. 1,25, z ruchem pionowym.</t>
  </si>
  <si>
    <t>Nasadka asystencka typu side by side.</t>
  </si>
  <si>
    <t xml:space="preserve">Wskaźnik projektowany na obraz sterowany dźwignią. </t>
  </si>
  <si>
    <t xml:space="preserve">Wskaźnik widoczny jednocześnie przez obu obserwatorów. </t>
  </si>
  <si>
    <t>Regulacja natężenia światła wskaźnika.</t>
  </si>
  <si>
    <t>Oświetlenia wskaźnika typu LED.</t>
  </si>
  <si>
    <t>Nasadka okularowa z fototubusem.</t>
  </si>
  <si>
    <t>Okulary o powiększeniu 10x.</t>
  </si>
  <si>
    <t>Nasadka kompatybilna z posiadanymi mikroskopami Eclipse E200.</t>
  </si>
  <si>
    <t>24.</t>
  </si>
  <si>
    <t>Certyfikat in Vitro.</t>
  </si>
  <si>
    <t>25.</t>
  </si>
  <si>
    <t xml:space="preserve">Urządzenie kompletne,posiadające wszystkie konieczne akcesoria potrzebne do pracy bez dokonywania dodatkowych zakupów.   </t>
  </si>
  <si>
    <t>26.</t>
  </si>
  <si>
    <t>Instrukcja obsługi w języku polskim.</t>
  </si>
  <si>
    <t>WARUNKI GWARANCJI I SERWISU</t>
  </si>
  <si>
    <t>27.</t>
  </si>
  <si>
    <t>Długość udzielanej gwarancji (podać).</t>
  </si>
  <si>
    <t>28.</t>
  </si>
  <si>
    <t xml:space="preserve">Określenie przez oferenta dopuszczalnych sposobów
i metod dezynfekcji elementów wyposażenia lub tych części urządzenia, które tego wymagają. </t>
  </si>
  <si>
    <t>29.</t>
  </si>
  <si>
    <t>Szkolenie personelu medycznego w zakresie obsługi.</t>
  </si>
  <si>
    <t>Odłączany kabel zasilający:
NIE – 0 pkt.
TAK - 10 pkt.</t>
  </si>
  <si>
    <t>Uchwyt na dwa preparaty:
NIE – 0 pkt.
TAK - 10 pkt.</t>
  </si>
  <si>
    <t>Włącznik ON / OFF:
NIE – 0 pkt.
TAK - 10 pkt.</t>
  </si>
  <si>
    <t>PAKIET  7</t>
  </si>
  <si>
    <t>33696200-7</t>
  </si>
  <si>
    <t>Program kontroli zewnątrzlaboratoryjnej zakończonej certyfikatem lub zaświadczeniem oceniający rozmaz krwi obwodowej (min. 2 x w roku)</t>
  </si>
  <si>
    <t>Program kontroli zewnątrzlaboratoryjnej zakończonej certyfikatem lub zaświadczeniem oceniający obecność i idntyfikację pasożytów w kale  
(min. 2 x w roku)</t>
  </si>
  <si>
    <t>Program kontroli zewnątrzlaboratoryjnej zakończonej certyfikatem lub zaświadczeniem dla diagnostyki autoimmunologicznej – interpretacja IFA (min. 1 x w roku)</t>
  </si>
  <si>
    <t>Program kontroli zewnątrzlaboratoryjnej zakończonej certyfikatem lub zaświadczeniem dla OB 
(min. 2 x w roku)</t>
  </si>
  <si>
    <t>Program kontroli zewnątrzlaboratoryjnej zakończonej certyfikatem lub zaświadczeniem diagnostyki przeciwciał Borrelii burgdorferi 
( min. 2 x w roku)</t>
  </si>
  <si>
    <t>Program kontroli zewnątrzlaboratoryjnej zakończonej certyfikatem lub zaświadczeniem diagnostyki narkotyków i  substancji uzależniających – tzw. dopalaczy 
(min. 2 x w roku)</t>
  </si>
  <si>
    <t>Zamknięty system pojedynczego lub wielokrotnego pobrania krwi żylnej oraz system pobrania krwi włośniczkowej.</t>
  </si>
  <si>
    <t>-</t>
  </si>
  <si>
    <r>
      <t xml:space="preserve">Oferowany system zamknięty do pobierania krwi żylnej  był  typu </t>
    </r>
    <r>
      <rPr>
        <b/>
        <sz val="10"/>
        <rFont val="Arial"/>
        <family val="2"/>
        <charset val="238"/>
      </rPr>
      <t>aspiracyjno-próżniowego</t>
    </r>
    <r>
      <rPr>
        <sz val="10"/>
        <rFont val="Arial"/>
        <family val="2"/>
        <charset val="238"/>
      </rPr>
      <t>.</t>
    </r>
  </si>
  <si>
    <t>Do pobrania krwi wymagamy dwóch kompatybilnych elementów:</t>
  </si>
  <si>
    <t>igły zespolonej na stałe z łącznikiem;</t>
  </si>
  <si>
    <t>probówko-strzykawek.</t>
  </si>
  <si>
    <t xml:space="preserve">- </t>
  </si>
  <si>
    <t xml:space="preserve">a) </t>
  </si>
  <si>
    <t>b)</t>
  </si>
  <si>
    <t>Nie dopuszczamy podziału pakietu ani wyłączenia żadnej pozycji.</t>
  </si>
  <si>
    <t>gwarantować wytworzenie podciśnienia tuż przed pobraniem, a także umożliwiać pobranie materiału przez odciągnięcie tłoka;</t>
  </si>
  <si>
    <t>są wystandaryzowane i zapewniają pobranie właściwej ilości krwi,</t>
  </si>
  <si>
    <t>zapewniją szybkie wykrzepianie krwi.</t>
  </si>
  <si>
    <t>Igły systemowe powinny posiadać:</t>
  </si>
  <si>
    <t>odpowiednio ukształtowane ostrze,</t>
  </si>
  <si>
    <t>silikonowe wnętrze eliminujące wykrzepianie krwi podczas jej pobierania do kilku probówek,</t>
  </si>
  <si>
    <t>mały łącznik na stałe zespolony z igłą ułatwiający penetrację tkanki i zapewniający właściwy kąt wkłucia.</t>
  </si>
  <si>
    <t xml:space="preserve"> Wymagamy, aby zarówno igly systemowe jak i łączniki były sterylne i pakowane pojedynczo.</t>
  </si>
  <si>
    <t>Wszystkie elementy systemu do pobierania krwi muszą pochodzić od jednego producenta.</t>
  </si>
  <si>
    <t>Jeżeli oferowany system zawiera elementy niezbędne do pobrania krwi, które nie są ujęte w tabeli, należy te elementy uwzględnić w ofercie.</t>
  </si>
  <si>
    <t xml:space="preserve">Przedmiot zamówienia musi posiadać aktualne atesty i dopuszczenia zezwalające na stosowanie  w placówkach służby zdrowia. </t>
  </si>
  <si>
    <t>W  pozycjach  zawierających  zakres  dopuszczalnych  pojemności  wymagamy  podania:</t>
  </si>
  <si>
    <t>oferowanej objętości,</t>
  </si>
  <si>
    <t xml:space="preserve">w  przypadku  dysponowania w podanym zakresie różnymi objętościami,  wyszczególnienia objętości do wyboru przez zamawiającego  </t>
  </si>
  <si>
    <t>Zastrzegamy sobie możliwość prośby o przysłanie dodatkowych informacji, np. listy jednostek używających oferowany sprzęt.</t>
  </si>
  <si>
    <t>Spełnienie wymagań dyrektywy IV/98/79/EC - CERTYFIKAT CE.</t>
  </si>
  <si>
    <t>Bezpłatne przeszkolenie personelu pobierającego krew zapewniające umiejętność stosowania oferowanego systemu - przed pierwszą dostawą towaru oraz wg potrzeb szkolenie dodatkowe w trakcie trwania umowy (dotyczy oddziałów szpitala, izby przyjęć i punktu pobrań).</t>
  </si>
  <si>
    <t xml:space="preserve">Wielkość opakowania jednostkowego nie większa niż 100 sztuk.
    W przypadku oferowania OB wraz z kapilarami (poz. 4 i 8) jako dwóch odrębnych pozycji (OB i kapilary) należy to wyszczególnić w ofercie. </t>
  </si>
  <si>
    <t>Wymagamy załączenia prospektu informacyjnego oferowanego systemu, który zawiera opis sposobu pobierania krwi ilustrowany rysunkami lub zdjęciami, zdjęcia lub rysunki poszczególnych elementów systemu oraz opisy potwierdzające spełnienie wymagań wraz z wykazem zawierającym nr katalogowe i odpowiadające im  rodzaje strzykawko-probówek (pojemności, wymiary, zastosowanie- np.  surowica, osocze (heparyna litowa, hematologia)</t>
  </si>
  <si>
    <r>
      <t xml:space="preserve">HEMATOLOGIA
</t>
    </r>
    <r>
      <rPr>
        <sz val="10"/>
        <rFont val="Arial"/>
        <family val="2"/>
        <charset val="238"/>
      </rPr>
      <t xml:space="preserve"> - mikrometoda (wersenian  di/tripotasowy), poj.  200 µl  </t>
    </r>
  </si>
  <si>
    <r>
      <t xml:space="preserve">SUROWICA </t>
    </r>
    <r>
      <rPr>
        <sz val="10"/>
        <rFont val="Arial"/>
        <family val="2"/>
        <charset val="238"/>
      </rPr>
      <t>- mikrometoda z aktywatorem wykrzepiania poj. 200-300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µl</t>
    </r>
  </si>
  <si>
    <r>
      <t>HEMATOLOGIA</t>
    </r>
    <r>
      <rPr>
        <b/>
        <sz val="10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 xml:space="preserve">(wersenian  di/tripotasowy płynny), poj.1,0 – 1,3  ml,  </t>
    </r>
    <r>
      <rPr>
        <b/>
        <sz val="10"/>
        <color indexed="8"/>
        <rFont val="Arial"/>
        <family val="2"/>
        <charset val="238"/>
      </rPr>
      <t>ɸ 8-9 mm</t>
    </r>
  </si>
  <si>
    <r>
      <t xml:space="preserve">HEMATOLOGIA </t>
    </r>
    <r>
      <rPr>
        <sz val="10"/>
        <rFont val="Arial"/>
        <family val="2"/>
        <charset val="238"/>
      </rPr>
      <t>(wersenian  di/tripotasowy płynny), poj.1,5 – 1,7  ml,</t>
    </r>
    <r>
      <rPr>
        <b/>
        <sz val="10"/>
        <rFont val="Arial"/>
        <family val="2"/>
        <charset val="238"/>
      </rPr>
      <t xml:space="preserve">  11-13 mm</t>
    </r>
  </si>
  <si>
    <r>
      <t xml:space="preserve">HEMATOLOGIA </t>
    </r>
    <r>
      <rPr>
        <sz val="10"/>
        <rFont val="Arial"/>
        <family val="2"/>
        <charset val="238"/>
      </rPr>
      <t>wersenian  di/tripotasowy  płynny),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poj.4,0-5,5 ml, </t>
    </r>
    <r>
      <rPr>
        <b/>
        <sz val="10"/>
        <rFont val="Arial"/>
        <family val="2"/>
        <charset val="238"/>
      </rPr>
      <t>ɸ 11-13 mm</t>
    </r>
  </si>
  <si>
    <r>
      <t xml:space="preserve">HEMATOLOGIA </t>
    </r>
    <r>
      <rPr>
        <sz val="10"/>
        <rFont val="Arial"/>
        <family val="2"/>
        <charset val="238"/>
      </rPr>
      <t xml:space="preserve">wersenian  di/tripotasowy  płynny), poj. 7-10 ml, </t>
    </r>
    <r>
      <rPr>
        <b/>
        <sz val="10"/>
        <rFont val="Arial"/>
        <family val="2"/>
        <charset val="238"/>
      </rPr>
      <t>ɸ 12-15 mm</t>
    </r>
  </si>
  <si>
    <r>
      <t>GLUKOZA</t>
    </r>
    <r>
      <rPr>
        <sz val="10"/>
        <rFont val="Arial"/>
        <family val="2"/>
        <charset val="238"/>
      </rPr>
      <t xml:space="preserve"> (fluorek sodowy),  poj. 2,0 - 2,6 ml, </t>
    </r>
    <r>
      <rPr>
        <b/>
        <sz val="10"/>
        <rFont val="Arial"/>
        <family val="2"/>
        <charset val="238"/>
      </rPr>
      <t xml:space="preserve">ɸ 11-13 mm </t>
    </r>
  </si>
  <si>
    <r>
      <t>OB</t>
    </r>
    <r>
      <rPr>
        <sz val="10"/>
        <rFont val="Arial"/>
        <family val="2"/>
        <charset val="238"/>
      </rPr>
      <t xml:space="preserve"> wraz </t>
    </r>
    <r>
      <rPr>
        <b/>
        <sz val="10"/>
        <rFont val="Arial"/>
        <family val="2"/>
        <charset val="238"/>
      </rPr>
      <t>z kapilarami</t>
    </r>
    <r>
      <rPr>
        <sz val="10"/>
        <rFont val="Arial"/>
        <family val="2"/>
        <charset val="238"/>
      </rPr>
      <t xml:space="preserve"> (3,8% cytrynian sodowy) proporcje mieszania 1: 5, poj. 1 - 3 ml,   </t>
    </r>
    <r>
      <rPr>
        <b/>
        <sz val="10"/>
        <color indexed="8"/>
        <rFont val="Arial"/>
        <family val="2"/>
        <charset val="238"/>
      </rPr>
      <t>ɸ 11- 13 mm</t>
    </r>
  </si>
  <si>
    <r>
      <t>UKŁAD  KRZEPNIĘCIA</t>
    </r>
    <r>
      <rPr>
        <sz val="10"/>
        <rFont val="Arial"/>
        <family val="2"/>
        <charset val="238"/>
      </rPr>
      <t xml:space="preserve"> (cytrynian sodowy 0,1 mol/l), proporcje mieszania 1:10, poj.1,6 – 1,8 ml, </t>
    </r>
    <r>
      <rPr>
        <b/>
        <sz val="10"/>
        <rFont val="Arial"/>
        <family val="2"/>
        <charset val="238"/>
      </rPr>
      <t>ɸ 11- 13 mm</t>
    </r>
  </si>
  <si>
    <r>
      <t xml:space="preserve">SUROWICA </t>
    </r>
    <r>
      <rPr>
        <sz val="10"/>
        <rFont val="Arial"/>
        <family val="2"/>
        <charset val="238"/>
      </rPr>
      <t xml:space="preserve">(czynnik przyspieszający  wykrzepianie),  poj.1 – 1,2 ml,  </t>
    </r>
    <r>
      <rPr>
        <b/>
        <sz val="10"/>
        <color indexed="8"/>
        <rFont val="Arial"/>
        <family val="2"/>
        <charset val="238"/>
      </rPr>
      <t xml:space="preserve"> ɸ 8- 9 mm</t>
    </r>
    <r>
      <rPr>
        <sz val="10"/>
        <rFont val="Arial"/>
        <family val="2"/>
        <charset val="238"/>
      </rPr>
      <t xml:space="preserve">     </t>
    </r>
  </si>
  <si>
    <r>
      <t xml:space="preserve">SUROWICA </t>
    </r>
    <r>
      <rPr>
        <sz val="10"/>
        <rFont val="Arial"/>
        <family val="2"/>
        <charset val="238"/>
      </rPr>
      <t>(czynnik przyspieszający  wykrzepianie),  poj. 2 - 3 ml,</t>
    </r>
    <r>
      <rPr>
        <b/>
        <sz val="10"/>
        <color indexed="8"/>
        <rFont val="Arial"/>
        <family val="2"/>
        <charset val="238"/>
      </rPr>
      <t xml:space="preserve"> ɸ 11- 13 mm</t>
    </r>
    <r>
      <rPr>
        <sz val="10"/>
        <rFont val="Arial"/>
        <family val="2"/>
        <charset val="238"/>
      </rPr>
      <t xml:space="preserve">     </t>
    </r>
  </si>
  <si>
    <r>
      <t xml:space="preserve">SUROWICA </t>
    </r>
    <r>
      <rPr>
        <sz val="10"/>
        <rFont val="Arial"/>
        <family val="2"/>
        <charset val="238"/>
      </rPr>
      <t>(czynnik przyspieszający  wykrzepianie),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poj. 4 - 6 m,l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ɸ 11- 13 mm</t>
    </r>
  </si>
  <si>
    <r>
      <t xml:space="preserve">SUROWICA </t>
    </r>
    <r>
      <rPr>
        <sz val="10"/>
        <rFont val="Arial"/>
        <family val="2"/>
        <charset val="238"/>
      </rPr>
      <t xml:space="preserve">(czynnik przyspieszający  wykrzepianie),  poj. 7 - 10 ml, </t>
    </r>
    <r>
      <rPr>
        <b/>
        <sz val="10"/>
        <color indexed="8"/>
        <rFont val="Arial"/>
        <family val="2"/>
        <charset val="238"/>
      </rPr>
      <t>ɸ 12- 15 mm</t>
    </r>
  </si>
  <si>
    <t xml:space="preserve">Strzykawko-probówki muszą posiadać zakręcany (gwintowany i dwuzwojowy) korek, pole do opisu umożliwiające zapis niezbędnych informacji oraz:  </t>
  </si>
  <si>
    <t>DOSTAWA  AKCESORIÓW  DO UŻYTKU LABORATORYJNEGO - MOŻLIWOŚĆ SKŁADANIA OFERT  NA POSZCZEGÓLNE POZYCJE</t>
  </si>
  <si>
    <t>Opakowania jednostkowe muszą zawierać informacje: dostawcę, rodzaj towaru, ilość sztuk towaru w opakowaniu.</t>
  </si>
  <si>
    <t xml:space="preserve">2. </t>
  </si>
  <si>
    <t>Podane  wielkości opakowań są wielkościami maksymalnymi. Dopuszczamy opakowania mniejsze z odpowiednim przeliczeniem na wymagane  ilości.</t>
  </si>
  <si>
    <t>W przypadku, gdy wielkość opakowania jest inna niż w tabeli,  to w rubryce "Ilość" trzeba wpisać: ilość oferowanego towaru w szt., wielkość  opakowania jednostkowego i ilość oferowanych opakowań.</t>
  </si>
  <si>
    <t xml:space="preserve">Nie dopuszczamy zaoferowania torebek z folii PE o mniejszych rozmiarach niż wyszczególnione. Dopuszczamy  zamiast  torebek o wymiarach (8-10) x (12-15) zaoferowanie torebek o większych rozmiarach.  </t>
  </si>
  <si>
    <t>W przypadku pozycji z podpozycjami  wymagamy składania ofert na pełne pozycje.</t>
  </si>
  <si>
    <t>kamera z tworzywa sztucznego z 10 kwadratowymi celkami</t>
  </si>
  <si>
    <r>
      <t xml:space="preserve">objętość siatki: 1 </t>
    </r>
    <r>
      <rPr>
        <sz val="10"/>
        <rFont val="Segoe UI"/>
        <charset val="1"/>
      </rPr>
      <t>µl</t>
    </r>
  </si>
  <si>
    <r>
      <t xml:space="preserve">łatwość obliczania ilości komórek przypadających na 1 </t>
    </r>
    <r>
      <rPr>
        <sz val="10"/>
        <rFont val="Segoe UI"/>
        <charset val="238"/>
      </rPr>
      <t>µl próbki</t>
    </r>
    <r>
      <rPr>
        <sz val="10"/>
        <rFont val="Arial CE"/>
        <family val="2"/>
        <charset val="238"/>
      </rPr>
      <t xml:space="preserve"> </t>
    </r>
  </si>
  <si>
    <t>Razem poz. 7:</t>
  </si>
  <si>
    <t>Razem poz. 9:</t>
  </si>
  <si>
    <t>Razem poz. 10:</t>
  </si>
  <si>
    <r>
      <t xml:space="preserve">UKŁAD  KRZEPNIĘCIA </t>
    </r>
    <r>
      <rPr>
        <sz val="10"/>
        <rFont val="Arial"/>
        <family val="2"/>
        <charset val="238"/>
      </rPr>
      <t xml:space="preserve">(cytrynian sodowy 0,1 mol/l), proporcje mieszania 1:10, poj.  1,2 – 1,5 ml, </t>
    </r>
    <r>
      <rPr>
        <b/>
        <sz val="10"/>
        <rFont val="Arial"/>
        <family val="2"/>
        <charset val="238"/>
      </rPr>
      <t xml:space="preserve"> ɸ 8-9 mm</t>
    </r>
  </si>
  <si>
    <r>
      <t xml:space="preserve">GLUKOZA </t>
    </r>
    <r>
      <rPr>
        <sz val="10"/>
        <rFont val="Arial"/>
        <family val="2"/>
        <charset val="238"/>
      </rPr>
      <t xml:space="preserve"> - mikrometoda (Na F),  poj. 200 µl          </t>
    </r>
  </si>
  <si>
    <r>
      <t>OSOCZE</t>
    </r>
    <r>
      <rPr>
        <sz val="10"/>
        <rFont val="Arial"/>
        <family val="2"/>
        <charset val="238"/>
      </rPr>
      <t xml:space="preserve"> (heparyna  litowa),  poj.1,0-1,2  ml, </t>
    </r>
    <r>
      <rPr>
        <b/>
        <sz val="10"/>
        <color indexed="8"/>
        <rFont val="Arial"/>
        <family val="2"/>
        <charset val="238"/>
      </rPr>
      <t>ɸ 8- 9 mm</t>
    </r>
  </si>
  <si>
    <r>
      <t xml:space="preserve">OSOCZE </t>
    </r>
    <r>
      <rPr>
        <sz val="10"/>
        <rFont val="Arial"/>
        <family val="2"/>
        <charset val="238"/>
      </rPr>
      <t xml:space="preserve">(heparyna  litowa) poj. 7-10 ml,  </t>
    </r>
    <r>
      <rPr>
        <b/>
        <sz val="10"/>
        <color indexed="8"/>
        <rFont val="Arial"/>
        <family val="2"/>
        <charset val="238"/>
      </rPr>
      <t>ɸ 12- 16 mm</t>
    </r>
  </si>
  <si>
    <r>
      <t xml:space="preserve">GAZOMETRIA  </t>
    </r>
    <r>
      <rPr>
        <sz val="10"/>
        <rFont val="Arial"/>
        <family val="2"/>
        <charset val="238"/>
      </rPr>
      <t>(heparyna zrównoważona jonami wapnia- w postaci napylonej), poj. 1 ml lub ze znacznikiem 1 ml
pakowane pojedynczo, z filtrem odpowietrzającym</t>
    </r>
  </si>
  <si>
    <t>Razem poz. 16:</t>
  </si>
  <si>
    <t>DOSTAWA  PROBÓWEK DO UŻYTKU LABORATORYJNEGO  - MOŻLIWOŚĆ SKŁADANIA OFERT NA POSZCZEGÓLNE POZYCJE</t>
  </si>
  <si>
    <t>Razem poz. 1:</t>
  </si>
  <si>
    <t>Razem poz. 2:</t>
  </si>
  <si>
    <t>a) Pipety  stałopojemnościowe o wymienionych pojemnościach z wyrzutnikiem końcówek (wyrzutnik w  obudowie)  i wydmuchem, z   możliwością  rekalibracji o poj.  o poj. do wyboru: 5μl, 10μl, 20μl, 25μl, 50 µl, 100 µl, 200 µl, 500μl, 1000μl</t>
  </si>
  <si>
    <t>Razem poz. 3:</t>
  </si>
  <si>
    <t>Razem poz. 4:</t>
  </si>
  <si>
    <t xml:space="preserve">1. </t>
  </si>
  <si>
    <t>Probówki typu Eppendorf muszą się szczelnie zamykać, a element łączący korek z probówką nie może pękać podczas otwierania i zamykania.</t>
  </si>
  <si>
    <t>W przypadku, gdy wielkość opakowania jest inna niż w tabeli,  to w rubryce "Ilość" trzeba wpisać: ilość oferowanego towaru w szt., wielkość opakowania jednostkowego i ilość oferowanych opakowań.</t>
  </si>
  <si>
    <t>a) bez skali, o poj. ok. 10 ml,  wymiary 14-16 x 100 mm</t>
  </si>
  <si>
    <t>b) bez skali, o poj.16 – 20 ml, wymiary 14-16 x 140 – 180 mm</t>
  </si>
  <si>
    <t>c) Korki  plastikowe do probówek O śr.14-16 mm, (500 szt.)</t>
  </si>
  <si>
    <t>DOSTAWA  PIPET AUTOMATYCZNYCH I WYMAGANYCH AKCESORIÓW: KOŃCÓWEK I STATYWÓW  - MOŻLIWOŚĆ SKŁADANIA OFERT NA POSZCZEGÓLNE POZYCJE</t>
  </si>
  <si>
    <t>Wymagamy, aby pipety o zmiennej pojemności utrzymywały podczas pracy ustawioną objętość - brak możliwości przypadkowego przestawienia pojemności podczas pracy - oświadczenie oferenta.</t>
  </si>
  <si>
    <t>Podane  wielkości opakowań są wielkościami maksymalnymi. Dopuszczamy opakowania mniejsze z odpowiednim przeliczeniem na wymagane ilości.</t>
  </si>
  <si>
    <t>DOSTAWA STATYWÓW DO UŻYTKU LABORATORYJNEGO  - MOŻLIWOŚĆ SKŁADANIA OFERT NA POSZCZEGÓLNE POZYCJE</t>
  </si>
  <si>
    <t>Razem poz. 1</t>
  </si>
  <si>
    <t>b) Pipety o zmiennej  pojemności  z wyrzutnikiem  końcówek i wydmuchem,  o zakresie pojemności do wyboru: (2-20) µl, 10(20) - 50(100) µl, (100-1000) µl,  (500-1000) - 5000 µl</t>
  </si>
  <si>
    <t xml:space="preserve">Mikrokońcówki  do  pipet o  poj. do 10 µl, bezbarwne (1000szt.), typu Crystall, pasujące do pipety MLPette-F o poj. 5 µl </t>
  </si>
  <si>
    <r>
      <t>PARAMETRY OFEROWANE-
OPIS (podać bezwzględnie
 oferowany parametr)</t>
    </r>
    <r>
      <rPr>
        <b/>
        <sz val="10"/>
        <color indexed="8"/>
        <rFont val="Arial"/>
        <family val="2"/>
        <charset val="238"/>
      </rPr>
      <t xml:space="preserve"> </t>
    </r>
  </si>
  <si>
    <t>DOSTAWA  LABORATORYJNEGO SPRZĘTU  POMOCNICZEGO - MOŻLIWOŚĆ SKŁADANIA OFERT NA POSZCZEGÓLNE POZYCJE</t>
  </si>
  <si>
    <t xml:space="preserve">urządzenie fabrycznie nowe (rok produkcji min. 2019),kompletne, posiadające wszystkie konieczne akcesoria potrzebne do pracy bez dokonywania dodatkowych zakupów   </t>
  </si>
  <si>
    <t xml:space="preserve">wyrób zgodny z obowiązującymi normami (certyfikaty jakości, odpowiednie dokumenty dołączyć do oferty) </t>
  </si>
  <si>
    <t>Razem poz. 2</t>
  </si>
  <si>
    <r>
      <t xml:space="preserve">Skok ustawiania regulacji prędkości wirowania:
</t>
    </r>
    <r>
      <rPr>
        <b/>
        <sz val="10"/>
        <color rgb="FFFF0000"/>
        <rFont val="Arial"/>
        <family val="2"/>
        <charset val="238"/>
      </rPr>
      <t>a. do 10 – 10 pkt.
b. 10 i więcej – 0 pkt.</t>
    </r>
  </si>
  <si>
    <r>
      <t xml:space="preserve">DOSTAWA MATERIAŁÓW KONTROLNYCH DLA KONTROLI </t>
    </r>
    <r>
      <rPr>
        <b/>
        <sz val="10"/>
        <color rgb="FFFF0000"/>
        <rFont val="Arial"/>
        <family val="2"/>
        <charset val="238"/>
      </rPr>
      <t>Z</t>
    </r>
    <r>
      <rPr>
        <b/>
        <sz val="10"/>
        <rFont val="Arial"/>
        <family val="2"/>
        <charset val="238"/>
      </rPr>
      <t>EWNĄTRZLABORATORYJNEJ  -  MOŻLIWOŚĆ SKŁADANIA OFERT NA POSZCZEGÓLNE POZYCJE</t>
    </r>
  </si>
  <si>
    <t>Minimalny termin ważności: OB, układ krzepnięcia min. 5 miesięcy, akcesoria zawierające w pozycjach 1 opakowanie – 12 miesięcy, pozostałe: 8  miesięcy - od dnia dostawy.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</si>
</sst>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\ _z_ł_-;\-* #,##0.00\ _z_ł_-;_-* \-??\ _z_ł_-;_-@_-"/>
  </numFmts>
  <fonts count="22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Segoe UI"/>
      <charset val="1"/>
    </font>
    <font>
      <sz val="10"/>
      <name val="Segoe UI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.5"/>
      <name val="Arial"/>
      <family val="2"/>
      <charset val="238"/>
    </font>
    <font>
      <sz val="10.5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.5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165" fontId="11" fillId="0" borderId="0" applyFill="0" applyBorder="0" applyAlignment="0" applyProtection="0"/>
    <xf numFmtId="9" fontId="11" fillId="0" borderId="0" applyFill="0" applyBorder="0" applyAlignment="0" applyProtection="0"/>
  </cellStyleXfs>
  <cellXfs count="205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9" fontId="0" fillId="0" borderId="1" xfId="2" applyFont="1" applyFill="1" applyBorder="1" applyAlignment="1" applyProtection="1">
      <alignment vertical="center" wrapText="1"/>
    </xf>
    <xf numFmtId="4" fontId="11" fillId="0" borderId="1" xfId="1" applyNumberForma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9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N56"/>
  <sheetViews>
    <sheetView tabSelected="1" topLeftCell="A25" zoomScaleNormal="100" workbookViewId="0">
      <selection activeCell="B44" sqref="B44:K44"/>
    </sheetView>
  </sheetViews>
  <sheetFormatPr defaultRowHeight="12.75" x14ac:dyDescent="0.2"/>
  <cols>
    <col min="1" max="1" width="4.28515625" style="4" customWidth="1"/>
    <col min="2" max="2" width="10.42578125" style="4" customWidth="1"/>
    <col min="3" max="3" width="48" style="4" customWidth="1"/>
    <col min="4" max="4" width="7.42578125" style="4" customWidth="1"/>
    <col min="5" max="5" width="7.140625" style="3" customWidth="1"/>
    <col min="6" max="6" width="10.85546875" style="4" customWidth="1"/>
    <col min="7" max="7" width="13.7109375" style="4" customWidth="1"/>
    <col min="8" max="8" width="6.7109375" style="4" customWidth="1"/>
    <col min="9" max="9" width="10.85546875" style="4" customWidth="1"/>
    <col min="10" max="10" width="11.28515625" style="4" customWidth="1"/>
    <col min="11" max="11" width="13.5703125" style="4" customWidth="1"/>
    <col min="12" max="16384" width="9.140625" style="4"/>
  </cols>
  <sheetData>
    <row r="1" spans="1:14" x14ac:dyDescent="0.2">
      <c r="A1" s="106" t="s">
        <v>0</v>
      </c>
      <c r="B1" s="97"/>
      <c r="C1" s="97"/>
      <c r="D1" s="97"/>
    </row>
    <row r="2" spans="1:14" s="6" customFormat="1" ht="15.75" x14ac:dyDescent="0.2">
      <c r="A2" s="104" t="s">
        <v>225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5"/>
      <c r="M2" s="5"/>
      <c r="N2" s="5"/>
    </row>
    <row r="3" spans="1:14" ht="25.5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4" ht="25.5" x14ac:dyDescent="0.2">
      <c r="A4" s="9" t="s">
        <v>12</v>
      </c>
      <c r="B4" s="10" t="s">
        <v>13</v>
      </c>
      <c r="C4" s="11" t="s">
        <v>254</v>
      </c>
      <c r="D4" s="12" t="s">
        <v>14</v>
      </c>
      <c r="E4" s="13">
        <v>5000</v>
      </c>
      <c r="F4" s="14"/>
      <c r="G4" s="15">
        <f t="shared" ref="G4:G12" si="0">E4*F4</f>
        <v>0</v>
      </c>
      <c r="H4" s="12"/>
      <c r="I4" s="15">
        <f>G4*H4%</f>
        <v>0</v>
      </c>
      <c r="J4" s="14">
        <f>K4/E4</f>
        <v>0</v>
      </c>
      <c r="K4" s="15">
        <f>G4+I4</f>
        <v>0</v>
      </c>
    </row>
    <row r="5" spans="1:14" ht="16.5" customHeight="1" x14ac:dyDescent="0.2">
      <c r="A5" s="9" t="s">
        <v>15</v>
      </c>
      <c r="B5" s="10" t="s">
        <v>13</v>
      </c>
      <c r="C5" s="11" t="s">
        <v>282</v>
      </c>
      <c r="D5" s="12" t="s">
        <v>14</v>
      </c>
      <c r="E5" s="13">
        <v>800</v>
      </c>
      <c r="F5" s="14"/>
      <c r="G5" s="15">
        <f t="shared" si="0"/>
        <v>0</v>
      </c>
      <c r="H5" s="12"/>
      <c r="I5" s="15">
        <f t="shared" ref="I5:I26" si="1">G5*H5%</f>
        <v>0</v>
      </c>
      <c r="J5" s="14">
        <f t="shared" ref="J5:J26" si="2">K5/E5</f>
        <v>0</v>
      </c>
      <c r="K5" s="15">
        <f t="shared" ref="K5:K26" si="3">G5+I5</f>
        <v>0</v>
      </c>
    </row>
    <row r="6" spans="1:14" ht="25.5" x14ac:dyDescent="0.2">
      <c r="A6" s="9" t="s">
        <v>16</v>
      </c>
      <c r="B6" s="10" t="s">
        <v>13</v>
      </c>
      <c r="C6" s="11" t="s">
        <v>255</v>
      </c>
      <c r="D6" s="12" t="s">
        <v>14</v>
      </c>
      <c r="E6" s="13">
        <v>1200</v>
      </c>
      <c r="F6" s="14"/>
      <c r="G6" s="15">
        <f t="shared" si="0"/>
        <v>0</v>
      </c>
      <c r="H6" s="12"/>
      <c r="I6" s="15">
        <f t="shared" si="1"/>
        <v>0</v>
      </c>
      <c r="J6" s="14">
        <f t="shared" si="2"/>
        <v>0</v>
      </c>
      <c r="K6" s="15">
        <f t="shared" si="3"/>
        <v>0</v>
      </c>
    </row>
    <row r="7" spans="1:14" s="6" customFormat="1" ht="25.5" x14ac:dyDescent="0.2">
      <c r="A7" s="9" t="s">
        <v>17</v>
      </c>
      <c r="B7" s="9" t="s">
        <v>13</v>
      </c>
      <c r="C7" s="16" t="s">
        <v>256</v>
      </c>
      <c r="D7" s="17" t="s">
        <v>14</v>
      </c>
      <c r="E7" s="13">
        <v>1000</v>
      </c>
      <c r="F7" s="18"/>
      <c r="G7" s="19">
        <f t="shared" si="0"/>
        <v>0</v>
      </c>
      <c r="H7" s="17"/>
      <c r="I7" s="15">
        <f t="shared" si="1"/>
        <v>0</v>
      </c>
      <c r="J7" s="14">
        <f t="shared" si="2"/>
        <v>0</v>
      </c>
      <c r="K7" s="15">
        <f t="shared" si="3"/>
        <v>0</v>
      </c>
    </row>
    <row r="8" spans="1:14" s="6" customFormat="1" ht="25.5" x14ac:dyDescent="0.2">
      <c r="A8" s="9" t="s">
        <v>18</v>
      </c>
      <c r="B8" s="9" t="s">
        <v>13</v>
      </c>
      <c r="C8" s="16" t="s">
        <v>257</v>
      </c>
      <c r="D8" s="17" t="s">
        <v>14</v>
      </c>
      <c r="E8" s="13">
        <v>28000</v>
      </c>
      <c r="F8" s="18"/>
      <c r="G8" s="19">
        <f t="shared" si="0"/>
        <v>0</v>
      </c>
      <c r="H8" s="17"/>
      <c r="I8" s="15">
        <f t="shared" si="1"/>
        <v>0</v>
      </c>
      <c r="J8" s="14">
        <f t="shared" si="2"/>
        <v>0</v>
      </c>
      <c r="K8" s="15">
        <f t="shared" si="3"/>
        <v>0</v>
      </c>
    </row>
    <row r="9" spans="1:14" s="6" customFormat="1" ht="25.5" x14ac:dyDescent="0.2">
      <c r="A9" s="9" t="s">
        <v>19</v>
      </c>
      <c r="B9" s="9" t="s">
        <v>13</v>
      </c>
      <c r="C9" s="16" t="s">
        <v>258</v>
      </c>
      <c r="D9" s="17" t="s">
        <v>14</v>
      </c>
      <c r="E9" s="13">
        <v>1000</v>
      </c>
      <c r="F9" s="18"/>
      <c r="G9" s="19">
        <f t="shared" si="0"/>
        <v>0</v>
      </c>
      <c r="H9" s="17"/>
      <c r="I9" s="15">
        <f t="shared" si="1"/>
        <v>0</v>
      </c>
      <c r="J9" s="14">
        <f t="shared" si="2"/>
        <v>0</v>
      </c>
      <c r="K9" s="15">
        <f t="shared" si="3"/>
        <v>0</v>
      </c>
    </row>
    <row r="10" spans="1:14" s="6" customFormat="1" ht="25.5" x14ac:dyDescent="0.2">
      <c r="A10" s="9" t="s">
        <v>20</v>
      </c>
      <c r="B10" s="9" t="s">
        <v>13</v>
      </c>
      <c r="C10" s="16" t="s">
        <v>259</v>
      </c>
      <c r="D10" s="17" t="s">
        <v>14</v>
      </c>
      <c r="E10" s="13">
        <v>50</v>
      </c>
      <c r="F10" s="18"/>
      <c r="G10" s="19">
        <f t="shared" si="0"/>
        <v>0</v>
      </c>
      <c r="H10" s="17"/>
      <c r="I10" s="15">
        <f t="shared" si="1"/>
        <v>0</v>
      </c>
      <c r="J10" s="14">
        <f t="shared" si="2"/>
        <v>0</v>
      </c>
      <c r="K10" s="15">
        <f t="shared" si="3"/>
        <v>0</v>
      </c>
    </row>
    <row r="11" spans="1:14" ht="25.5" x14ac:dyDescent="0.2">
      <c r="A11" s="9" t="s">
        <v>21</v>
      </c>
      <c r="B11" s="10" t="s">
        <v>13</v>
      </c>
      <c r="C11" s="20" t="s">
        <v>260</v>
      </c>
      <c r="D11" s="12" t="s">
        <v>14</v>
      </c>
      <c r="E11" s="13">
        <v>6000</v>
      </c>
      <c r="F11" s="14"/>
      <c r="G11" s="15">
        <f t="shared" si="0"/>
        <v>0</v>
      </c>
      <c r="H11" s="12"/>
      <c r="I11" s="15">
        <f t="shared" si="1"/>
        <v>0</v>
      </c>
      <c r="J11" s="14">
        <f t="shared" si="2"/>
        <v>0</v>
      </c>
      <c r="K11" s="15">
        <f t="shared" si="3"/>
        <v>0</v>
      </c>
    </row>
    <row r="12" spans="1:14" ht="25.5" x14ac:dyDescent="0.2">
      <c r="A12" s="9" t="s">
        <v>22</v>
      </c>
      <c r="B12" s="10" t="s">
        <v>13</v>
      </c>
      <c r="C12" s="20" t="s">
        <v>261</v>
      </c>
      <c r="D12" s="12" t="s">
        <v>14</v>
      </c>
      <c r="E12" s="13">
        <v>3000</v>
      </c>
      <c r="F12" s="14"/>
      <c r="G12" s="15">
        <f t="shared" si="0"/>
        <v>0</v>
      </c>
      <c r="H12" s="12"/>
      <c r="I12" s="15">
        <f t="shared" si="1"/>
        <v>0</v>
      </c>
      <c r="J12" s="14">
        <f t="shared" si="2"/>
        <v>0</v>
      </c>
      <c r="K12" s="15">
        <f t="shared" si="3"/>
        <v>0</v>
      </c>
    </row>
    <row r="13" spans="1:14" ht="30.75" customHeight="1" x14ac:dyDescent="0.2">
      <c r="A13" s="9" t="s">
        <v>23</v>
      </c>
      <c r="B13" s="10" t="s">
        <v>13</v>
      </c>
      <c r="C13" s="20" t="s">
        <v>281</v>
      </c>
      <c r="D13" s="12" t="s">
        <v>14</v>
      </c>
      <c r="E13" s="13">
        <v>1000</v>
      </c>
      <c r="F13" s="14"/>
      <c r="G13" s="15">
        <f>F13*E13</f>
        <v>0</v>
      </c>
      <c r="H13" s="12"/>
      <c r="I13" s="15">
        <f t="shared" si="1"/>
        <v>0</v>
      </c>
      <c r="J13" s="14">
        <f t="shared" si="2"/>
        <v>0</v>
      </c>
      <c r="K13" s="15">
        <f t="shared" si="3"/>
        <v>0</v>
      </c>
    </row>
    <row r="14" spans="1:14" ht="32.25" customHeight="1" x14ac:dyDescent="0.2">
      <c r="A14" s="9" t="s">
        <v>24</v>
      </c>
      <c r="B14" s="10" t="s">
        <v>13</v>
      </c>
      <c r="C14" s="20" t="s">
        <v>262</v>
      </c>
      <c r="D14" s="12" t="s">
        <v>14</v>
      </c>
      <c r="E14" s="13">
        <v>6000</v>
      </c>
      <c r="F14" s="14"/>
      <c r="G14" s="15">
        <f>F14*E14</f>
        <v>0</v>
      </c>
      <c r="H14" s="12"/>
      <c r="I14" s="15">
        <f t="shared" si="1"/>
        <v>0</v>
      </c>
      <c r="J14" s="14">
        <f t="shared" si="2"/>
        <v>0</v>
      </c>
      <c r="K14" s="15">
        <f t="shared" si="3"/>
        <v>0</v>
      </c>
    </row>
    <row r="15" spans="1:14" ht="25.5" x14ac:dyDescent="0.2">
      <c r="A15" s="9" t="s">
        <v>25</v>
      </c>
      <c r="B15" s="10" t="s">
        <v>13</v>
      </c>
      <c r="C15" s="20" t="s">
        <v>263</v>
      </c>
      <c r="D15" s="12" t="s">
        <v>14</v>
      </c>
      <c r="E15" s="13">
        <v>1000</v>
      </c>
      <c r="F15" s="14"/>
      <c r="G15" s="15">
        <f t="shared" ref="G15:G26" si="4">E15*F15</f>
        <v>0</v>
      </c>
      <c r="H15" s="12"/>
      <c r="I15" s="15">
        <f t="shared" si="1"/>
        <v>0</v>
      </c>
      <c r="J15" s="14">
        <f t="shared" si="2"/>
        <v>0</v>
      </c>
      <c r="K15" s="15">
        <f t="shared" si="3"/>
        <v>0</v>
      </c>
    </row>
    <row r="16" spans="1:14" ht="25.5" x14ac:dyDescent="0.2">
      <c r="A16" s="9" t="s">
        <v>26</v>
      </c>
      <c r="B16" s="10" t="s">
        <v>13</v>
      </c>
      <c r="C16" s="20" t="s">
        <v>264</v>
      </c>
      <c r="D16" s="12" t="s">
        <v>14</v>
      </c>
      <c r="E16" s="13">
        <v>30000</v>
      </c>
      <c r="F16" s="14"/>
      <c r="G16" s="15">
        <f t="shared" si="4"/>
        <v>0</v>
      </c>
      <c r="H16" s="12"/>
      <c r="I16" s="15">
        <f t="shared" si="1"/>
        <v>0</v>
      </c>
      <c r="J16" s="14">
        <f t="shared" si="2"/>
        <v>0</v>
      </c>
      <c r="K16" s="15">
        <f t="shared" si="3"/>
        <v>0</v>
      </c>
    </row>
    <row r="17" spans="1:14" ht="25.5" x14ac:dyDescent="0.2">
      <c r="A17" s="9" t="s">
        <v>27</v>
      </c>
      <c r="B17" s="10" t="s">
        <v>13</v>
      </c>
      <c r="C17" s="20" t="s">
        <v>265</v>
      </c>
      <c r="D17" s="12" t="s">
        <v>14</v>
      </c>
      <c r="E17" s="13">
        <v>15000</v>
      </c>
      <c r="F17" s="14"/>
      <c r="G17" s="15">
        <f t="shared" si="4"/>
        <v>0</v>
      </c>
      <c r="H17" s="12"/>
      <c r="I17" s="15">
        <f t="shared" si="1"/>
        <v>0</v>
      </c>
      <c r="J17" s="14">
        <f t="shared" si="2"/>
        <v>0</v>
      </c>
      <c r="K17" s="15">
        <f t="shared" si="3"/>
        <v>0</v>
      </c>
    </row>
    <row r="18" spans="1:14" ht="25.5" x14ac:dyDescent="0.2">
      <c r="A18" s="9" t="s">
        <v>28</v>
      </c>
      <c r="B18" s="10" t="s">
        <v>13</v>
      </c>
      <c r="C18" s="20" t="s">
        <v>266</v>
      </c>
      <c r="D18" s="12" t="s">
        <v>14</v>
      </c>
      <c r="E18" s="13">
        <v>1000</v>
      </c>
      <c r="F18" s="14"/>
      <c r="G18" s="15">
        <f t="shared" si="4"/>
        <v>0</v>
      </c>
      <c r="H18" s="12"/>
      <c r="I18" s="15">
        <f t="shared" si="1"/>
        <v>0</v>
      </c>
      <c r="J18" s="14">
        <f t="shared" si="2"/>
        <v>0</v>
      </c>
      <c r="K18" s="15">
        <f t="shared" si="3"/>
        <v>0</v>
      </c>
    </row>
    <row r="19" spans="1:14" ht="19.5" customHeight="1" x14ac:dyDescent="0.2">
      <c r="A19" s="9" t="s">
        <v>29</v>
      </c>
      <c r="B19" s="10" t="s">
        <v>13</v>
      </c>
      <c r="C19" s="20" t="s">
        <v>283</v>
      </c>
      <c r="D19" s="12" t="s">
        <v>14</v>
      </c>
      <c r="E19" s="13">
        <v>100</v>
      </c>
      <c r="F19" s="14"/>
      <c r="G19" s="15">
        <f t="shared" si="4"/>
        <v>0</v>
      </c>
      <c r="H19" s="12"/>
      <c r="I19" s="15">
        <f t="shared" si="1"/>
        <v>0</v>
      </c>
      <c r="J19" s="14">
        <f t="shared" si="2"/>
        <v>0</v>
      </c>
      <c r="K19" s="15">
        <f t="shared" si="3"/>
        <v>0</v>
      </c>
    </row>
    <row r="20" spans="1:14" ht="14.25" customHeight="1" x14ac:dyDescent="0.2">
      <c r="A20" s="9" t="s">
        <v>30</v>
      </c>
      <c r="B20" s="10" t="s">
        <v>13</v>
      </c>
      <c r="C20" s="20" t="s">
        <v>284</v>
      </c>
      <c r="D20" s="12" t="s">
        <v>14</v>
      </c>
      <c r="E20" s="13">
        <v>150</v>
      </c>
      <c r="F20" s="14"/>
      <c r="G20" s="15">
        <f t="shared" si="4"/>
        <v>0</v>
      </c>
      <c r="H20" s="12"/>
      <c r="I20" s="15">
        <f t="shared" si="1"/>
        <v>0</v>
      </c>
      <c r="J20" s="14">
        <f t="shared" si="2"/>
        <v>0</v>
      </c>
      <c r="K20" s="15">
        <f t="shared" si="3"/>
        <v>0</v>
      </c>
    </row>
    <row r="21" spans="1:14" ht="51" x14ac:dyDescent="0.2">
      <c r="A21" s="9" t="s">
        <v>31</v>
      </c>
      <c r="B21" s="10" t="s">
        <v>13</v>
      </c>
      <c r="C21" s="20" t="s">
        <v>285</v>
      </c>
      <c r="D21" s="12" t="s">
        <v>14</v>
      </c>
      <c r="E21" s="13">
        <v>250</v>
      </c>
      <c r="F21" s="14"/>
      <c r="G21" s="15">
        <f t="shared" si="4"/>
        <v>0</v>
      </c>
      <c r="H21" s="12"/>
      <c r="I21" s="15">
        <f t="shared" si="1"/>
        <v>0</v>
      </c>
      <c r="J21" s="14">
        <f t="shared" si="2"/>
        <v>0</v>
      </c>
      <c r="K21" s="15">
        <f t="shared" si="3"/>
        <v>0</v>
      </c>
    </row>
    <row r="22" spans="1:14" ht="17.25" customHeight="1" x14ac:dyDescent="0.2">
      <c r="A22" s="9" t="s">
        <v>32</v>
      </c>
      <c r="B22" s="10" t="s">
        <v>13</v>
      </c>
      <c r="C22" s="10" t="s">
        <v>33</v>
      </c>
      <c r="D22" s="12" t="s">
        <v>14</v>
      </c>
      <c r="E22" s="13">
        <v>600</v>
      </c>
      <c r="F22" s="14"/>
      <c r="G22" s="15">
        <f t="shared" si="4"/>
        <v>0</v>
      </c>
      <c r="H22" s="12"/>
      <c r="I22" s="15">
        <f t="shared" si="1"/>
        <v>0</v>
      </c>
      <c r="J22" s="14">
        <f t="shared" si="2"/>
        <v>0</v>
      </c>
      <c r="K22" s="15">
        <f t="shared" si="3"/>
        <v>0</v>
      </c>
    </row>
    <row r="23" spans="1:14" ht="25.5" x14ac:dyDescent="0.2">
      <c r="A23" s="9" t="s">
        <v>34</v>
      </c>
      <c r="B23" s="10" t="s">
        <v>13</v>
      </c>
      <c r="C23" s="10" t="s">
        <v>35</v>
      </c>
      <c r="D23" s="12" t="s">
        <v>14</v>
      </c>
      <c r="E23" s="13">
        <v>50</v>
      </c>
      <c r="F23" s="14"/>
      <c r="G23" s="15">
        <f t="shared" si="4"/>
        <v>0</v>
      </c>
      <c r="H23" s="12"/>
      <c r="I23" s="15">
        <f t="shared" si="1"/>
        <v>0</v>
      </c>
      <c r="J23" s="14">
        <f t="shared" si="2"/>
        <v>0</v>
      </c>
      <c r="K23" s="15">
        <f t="shared" si="3"/>
        <v>0</v>
      </c>
    </row>
    <row r="24" spans="1:14" s="6" customFormat="1" ht="25.5" x14ac:dyDescent="0.2">
      <c r="A24" s="9" t="s">
        <v>36</v>
      </c>
      <c r="B24" s="9" t="s">
        <v>13</v>
      </c>
      <c r="C24" s="9" t="s">
        <v>37</v>
      </c>
      <c r="D24" s="17" t="s">
        <v>14</v>
      </c>
      <c r="E24" s="13">
        <v>8000</v>
      </c>
      <c r="F24" s="18"/>
      <c r="G24" s="19">
        <f t="shared" si="4"/>
        <v>0</v>
      </c>
      <c r="H24" s="17"/>
      <c r="I24" s="15">
        <f t="shared" si="1"/>
        <v>0</v>
      </c>
      <c r="J24" s="14">
        <f t="shared" si="2"/>
        <v>0</v>
      </c>
      <c r="K24" s="15">
        <f t="shared" si="3"/>
        <v>0</v>
      </c>
    </row>
    <row r="25" spans="1:14" s="6" customFormat="1" ht="25.5" x14ac:dyDescent="0.2">
      <c r="A25" s="18" t="s">
        <v>38</v>
      </c>
      <c r="B25" s="9" t="s">
        <v>13</v>
      </c>
      <c r="C25" s="9" t="s">
        <v>39</v>
      </c>
      <c r="D25" s="17" t="s">
        <v>14</v>
      </c>
      <c r="E25" s="13">
        <v>1000</v>
      </c>
      <c r="F25" s="18"/>
      <c r="G25" s="19">
        <f t="shared" si="4"/>
        <v>0</v>
      </c>
      <c r="H25" s="17"/>
      <c r="I25" s="15">
        <f t="shared" si="1"/>
        <v>0</v>
      </c>
      <c r="J25" s="14">
        <f t="shared" si="2"/>
        <v>0</v>
      </c>
      <c r="K25" s="15">
        <f t="shared" si="3"/>
        <v>0</v>
      </c>
    </row>
    <row r="26" spans="1:14" ht="25.5" x14ac:dyDescent="0.2">
      <c r="A26" s="18" t="s">
        <v>40</v>
      </c>
      <c r="B26" s="10" t="s">
        <v>13</v>
      </c>
      <c r="C26" s="10" t="s">
        <v>41</v>
      </c>
      <c r="D26" s="12" t="s">
        <v>14</v>
      </c>
      <c r="E26" s="13">
        <v>22000</v>
      </c>
      <c r="F26" s="14"/>
      <c r="G26" s="15">
        <f t="shared" si="4"/>
        <v>0</v>
      </c>
      <c r="H26" s="12"/>
      <c r="I26" s="15">
        <f t="shared" si="1"/>
        <v>0</v>
      </c>
      <c r="J26" s="14">
        <f t="shared" si="2"/>
        <v>0</v>
      </c>
      <c r="K26" s="15">
        <f t="shared" si="3"/>
        <v>0</v>
      </c>
    </row>
    <row r="27" spans="1:14" ht="17.25" customHeight="1" x14ac:dyDescent="0.2">
      <c r="A27" s="102" t="s">
        <v>42</v>
      </c>
      <c r="B27" s="102"/>
      <c r="C27" s="102"/>
      <c r="D27" s="102"/>
      <c r="E27" s="102"/>
      <c r="F27" s="102"/>
      <c r="G27" s="21">
        <f>SUM(G4:G26)</f>
        <v>0</v>
      </c>
      <c r="H27" s="12" t="s">
        <v>43</v>
      </c>
      <c r="I27" s="21">
        <f>SUM(I4:I26)</f>
        <v>0</v>
      </c>
      <c r="J27" s="12" t="s">
        <v>43</v>
      </c>
      <c r="K27" s="21">
        <f>SUM(K4:K26)</f>
        <v>0</v>
      </c>
    </row>
    <row r="28" spans="1:14" x14ac:dyDescent="0.2">
      <c r="B28" s="107" t="s">
        <v>44</v>
      </c>
      <c r="C28" s="107"/>
      <c r="D28" s="108"/>
      <c r="E28" s="108"/>
      <c r="F28" s="108"/>
      <c r="G28" s="108"/>
      <c r="H28" s="108"/>
      <c r="I28" s="108"/>
      <c r="J28" s="108"/>
      <c r="K28" s="108"/>
    </row>
    <row r="29" spans="1:14" x14ac:dyDescent="0.2">
      <c r="A29" s="4" t="s">
        <v>12</v>
      </c>
      <c r="B29" s="99" t="s">
        <v>228</v>
      </c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4" x14ac:dyDescent="0.2">
      <c r="A30" s="22" t="s">
        <v>226</v>
      </c>
      <c r="B30" s="99" t="s">
        <v>229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4" x14ac:dyDescent="0.2">
      <c r="A31" s="22" t="s">
        <v>226</v>
      </c>
      <c r="B31" s="99" t="s">
        <v>230</v>
      </c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4" x14ac:dyDescent="0.2">
      <c r="A32" s="4" t="s">
        <v>15</v>
      </c>
      <c r="B32" s="99" t="s">
        <v>227</v>
      </c>
      <c r="C32" s="100"/>
      <c r="D32" s="100"/>
      <c r="E32" s="100"/>
      <c r="F32" s="100"/>
      <c r="G32" s="100"/>
      <c r="H32" s="100"/>
      <c r="I32" s="100"/>
      <c r="J32" s="100"/>
      <c r="K32" s="100"/>
      <c r="L32" s="23"/>
      <c r="M32" s="23"/>
      <c r="N32" s="23"/>
    </row>
    <row r="33" spans="1:14" x14ac:dyDescent="0.2">
      <c r="A33" s="4" t="s">
        <v>16</v>
      </c>
      <c r="B33" s="103" t="s">
        <v>267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23"/>
      <c r="M33" s="23"/>
    </row>
    <row r="34" spans="1:14" x14ac:dyDescent="0.2">
      <c r="A34" s="22" t="s">
        <v>226</v>
      </c>
      <c r="B34" s="99" t="s">
        <v>235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23"/>
      <c r="M34" s="23"/>
    </row>
    <row r="35" spans="1:14" x14ac:dyDescent="0.2">
      <c r="A35" s="22" t="s">
        <v>226</v>
      </c>
      <c r="B35" s="99" t="s">
        <v>236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23"/>
      <c r="M35" s="23"/>
    </row>
    <row r="36" spans="1:14" x14ac:dyDescent="0.2">
      <c r="A36" s="22" t="s">
        <v>226</v>
      </c>
      <c r="B36" s="99" t="s">
        <v>237</v>
      </c>
      <c r="C36" s="100"/>
      <c r="D36" s="100"/>
      <c r="E36" s="100"/>
      <c r="F36" s="100"/>
      <c r="G36" s="100"/>
      <c r="H36" s="100"/>
      <c r="I36" s="100"/>
      <c r="J36" s="100"/>
      <c r="K36" s="100"/>
      <c r="L36" s="23"/>
      <c r="M36" s="23"/>
    </row>
    <row r="37" spans="1:14" x14ac:dyDescent="0.2">
      <c r="A37" s="4" t="s">
        <v>17</v>
      </c>
      <c r="B37" s="99" t="s">
        <v>238</v>
      </c>
      <c r="C37" s="100"/>
      <c r="D37" s="100"/>
      <c r="E37" s="100"/>
      <c r="F37" s="100"/>
      <c r="G37" s="100"/>
      <c r="H37" s="100"/>
      <c r="I37" s="100"/>
      <c r="J37" s="100"/>
      <c r="K37" s="100"/>
      <c r="L37" s="23"/>
      <c r="M37" s="23"/>
    </row>
    <row r="38" spans="1:14" x14ac:dyDescent="0.2">
      <c r="A38" s="22" t="s">
        <v>226</v>
      </c>
      <c r="B38" s="99" t="s">
        <v>239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23"/>
      <c r="M38" s="23"/>
    </row>
    <row r="39" spans="1:14" x14ac:dyDescent="0.2">
      <c r="A39" s="22" t="s">
        <v>226</v>
      </c>
      <c r="B39" s="99" t="s">
        <v>240</v>
      </c>
      <c r="C39" s="100"/>
      <c r="D39" s="100"/>
      <c r="E39" s="100"/>
      <c r="F39" s="100"/>
      <c r="G39" s="100"/>
      <c r="H39" s="100"/>
      <c r="I39" s="100"/>
      <c r="J39" s="100"/>
      <c r="K39" s="100"/>
      <c r="L39" s="23"/>
      <c r="M39" s="23"/>
    </row>
    <row r="40" spans="1:14" x14ac:dyDescent="0.2">
      <c r="A40" s="22" t="s">
        <v>226</v>
      </c>
      <c r="B40" s="99" t="s">
        <v>241</v>
      </c>
      <c r="C40" s="100"/>
      <c r="D40" s="100"/>
      <c r="E40" s="100"/>
      <c r="F40" s="100"/>
      <c r="G40" s="100"/>
      <c r="H40" s="100"/>
      <c r="I40" s="100"/>
      <c r="J40" s="100"/>
      <c r="K40" s="100"/>
      <c r="L40" s="23"/>
      <c r="M40" s="23"/>
    </row>
    <row r="41" spans="1:14" x14ac:dyDescent="0.2">
      <c r="A41" s="4" t="s">
        <v>18</v>
      </c>
      <c r="B41" s="99" t="s">
        <v>242</v>
      </c>
      <c r="C41" s="100"/>
      <c r="D41" s="100"/>
      <c r="E41" s="100"/>
      <c r="F41" s="100"/>
      <c r="G41" s="100"/>
      <c r="H41" s="100"/>
      <c r="I41" s="100"/>
      <c r="J41" s="100"/>
      <c r="K41" s="100"/>
      <c r="L41" s="23"/>
      <c r="M41" s="23"/>
    </row>
    <row r="42" spans="1:14" x14ac:dyDescent="0.2">
      <c r="A42" s="4" t="s">
        <v>19</v>
      </c>
      <c r="B42" s="99" t="s">
        <v>243</v>
      </c>
      <c r="C42" s="100"/>
      <c r="D42" s="100"/>
      <c r="E42" s="100"/>
      <c r="F42" s="100"/>
      <c r="G42" s="100"/>
      <c r="H42" s="100"/>
      <c r="I42" s="100"/>
      <c r="J42" s="100"/>
      <c r="K42" s="100"/>
      <c r="L42" s="23"/>
      <c r="M42" s="23"/>
    </row>
    <row r="43" spans="1:14" x14ac:dyDescent="0.2">
      <c r="A43" s="4" t="s">
        <v>20</v>
      </c>
      <c r="B43" s="99" t="s">
        <v>244</v>
      </c>
      <c r="C43" s="100"/>
      <c r="D43" s="100"/>
      <c r="E43" s="100"/>
      <c r="F43" s="100"/>
      <c r="G43" s="100"/>
      <c r="H43" s="100"/>
      <c r="I43" s="100"/>
      <c r="J43" s="100"/>
      <c r="K43" s="100"/>
      <c r="L43" s="23"/>
      <c r="M43" s="23"/>
    </row>
    <row r="44" spans="1:14" x14ac:dyDescent="0.2">
      <c r="A44" s="4" t="s">
        <v>21</v>
      </c>
      <c r="B44" s="99" t="s">
        <v>313</v>
      </c>
      <c r="C44" s="100"/>
      <c r="D44" s="100"/>
      <c r="E44" s="100"/>
      <c r="F44" s="100"/>
      <c r="G44" s="100"/>
      <c r="H44" s="100"/>
      <c r="I44" s="100"/>
      <c r="J44" s="100"/>
      <c r="K44" s="100"/>
      <c r="L44" s="23"/>
      <c r="M44" s="23"/>
    </row>
    <row r="45" spans="1:14" ht="30" customHeight="1" x14ac:dyDescent="0.2">
      <c r="A45" s="4" t="s">
        <v>22</v>
      </c>
      <c r="B45" s="97" t="s">
        <v>251</v>
      </c>
      <c r="C45" s="98"/>
      <c r="D45" s="98"/>
      <c r="E45" s="98"/>
      <c r="F45" s="98"/>
      <c r="G45" s="98"/>
      <c r="H45" s="98"/>
      <c r="I45" s="98"/>
      <c r="J45" s="98"/>
      <c r="K45" s="98"/>
      <c r="L45" s="23"/>
      <c r="M45" s="23"/>
    </row>
    <row r="46" spans="1:14" x14ac:dyDescent="0.2">
      <c r="A46" s="4" t="s">
        <v>23</v>
      </c>
      <c r="B46" s="97" t="s">
        <v>245</v>
      </c>
      <c r="C46" s="98"/>
      <c r="D46" s="98"/>
      <c r="E46" s="98"/>
      <c r="F46" s="98"/>
      <c r="G46" s="98"/>
      <c r="H46" s="98"/>
      <c r="I46" s="98"/>
      <c r="J46" s="98"/>
      <c r="K46" s="98"/>
      <c r="L46" s="23"/>
      <c r="M46" s="23"/>
      <c r="N46" s="23"/>
    </row>
    <row r="47" spans="1:14" x14ac:dyDescent="0.2">
      <c r="A47" s="4" t="s">
        <v>24</v>
      </c>
      <c r="B47" s="97" t="s">
        <v>252</v>
      </c>
      <c r="C47" s="98"/>
      <c r="D47" s="98"/>
      <c r="E47" s="98"/>
      <c r="F47" s="98"/>
      <c r="G47" s="98"/>
      <c r="H47" s="98"/>
      <c r="I47" s="98"/>
      <c r="J47" s="98"/>
      <c r="K47" s="98"/>
      <c r="L47" s="23"/>
      <c r="M47" s="23"/>
      <c r="N47" s="23"/>
    </row>
    <row r="48" spans="1:14" x14ac:dyDescent="0.2">
      <c r="A48" s="4" t="s">
        <v>25</v>
      </c>
      <c r="B48" s="101" t="s">
        <v>246</v>
      </c>
      <c r="C48" s="98"/>
      <c r="D48" s="98"/>
      <c r="E48" s="98"/>
      <c r="F48" s="98"/>
      <c r="G48" s="98"/>
      <c r="H48" s="98"/>
      <c r="I48" s="98"/>
      <c r="J48" s="98"/>
      <c r="K48" s="98"/>
      <c r="L48" s="23"/>
      <c r="M48" s="23"/>
      <c r="N48" s="23"/>
    </row>
    <row r="49" spans="1:14" x14ac:dyDescent="0.2">
      <c r="A49" s="4" t="s">
        <v>232</v>
      </c>
      <c r="B49" s="97" t="s">
        <v>247</v>
      </c>
      <c r="C49" s="98"/>
      <c r="D49" s="98"/>
      <c r="E49" s="98"/>
      <c r="F49" s="98"/>
      <c r="G49" s="98"/>
      <c r="H49" s="98"/>
      <c r="I49" s="98"/>
      <c r="J49" s="98"/>
      <c r="K49" s="98"/>
      <c r="L49" s="23"/>
      <c r="M49" s="23"/>
    </row>
    <row r="50" spans="1:14" x14ac:dyDescent="0.2">
      <c r="A50" s="4" t="s">
        <v>233</v>
      </c>
      <c r="B50" s="97" t="s">
        <v>248</v>
      </c>
      <c r="C50" s="98"/>
      <c r="D50" s="98"/>
      <c r="E50" s="98"/>
      <c r="F50" s="98"/>
      <c r="G50" s="98"/>
      <c r="H50" s="98"/>
      <c r="I50" s="98"/>
      <c r="J50" s="98"/>
      <c r="K50" s="98"/>
      <c r="L50" s="23"/>
      <c r="M50" s="23"/>
      <c r="N50" s="23"/>
    </row>
    <row r="51" spans="1:14" x14ac:dyDescent="0.2">
      <c r="B51" s="97" t="s">
        <v>45</v>
      </c>
      <c r="C51" s="98"/>
      <c r="D51" s="98"/>
      <c r="E51" s="98"/>
      <c r="F51" s="98"/>
      <c r="G51" s="98"/>
      <c r="H51" s="98"/>
      <c r="I51" s="98"/>
      <c r="J51" s="98"/>
      <c r="K51" s="98"/>
      <c r="L51" s="23"/>
      <c r="M51" s="23"/>
      <c r="N51" s="23"/>
    </row>
    <row r="52" spans="1:14" x14ac:dyDescent="0.2">
      <c r="B52" s="97" t="s">
        <v>46</v>
      </c>
      <c r="C52" s="98"/>
      <c r="D52" s="98"/>
      <c r="E52" s="98"/>
      <c r="F52" s="98"/>
      <c r="G52" s="98"/>
      <c r="H52" s="98"/>
      <c r="I52" s="98"/>
      <c r="J52" s="98"/>
      <c r="K52" s="98"/>
      <c r="L52" s="23"/>
      <c r="M52" s="23"/>
      <c r="N52" s="23"/>
    </row>
    <row r="53" spans="1:14" ht="44.25" customHeight="1" x14ac:dyDescent="0.2">
      <c r="A53" s="4" t="s">
        <v>26</v>
      </c>
      <c r="B53" s="97" t="s">
        <v>253</v>
      </c>
      <c r="C53" s="98"/>
      <c r="D53" s="98"/>
      <c r="E53" s="98"/>
      <c r="F53" s="98"/>
      <c r="G53" s="98"/>
      <c r="H53" s="98"/>
      <c r="I53" s="98"/>
      <c r="J53" s="98"/>
      <c r="K53" s="98"/>
      <c r="L53" s="23"/>
      <c r="M53" s="23"/>
      <c r="N53" s="23"/>
    </row>
    <row r="54" spans="1:14" x14ac:dyDescent="0.2">
      <c r="A54" s="4" t="s">
        <v>27</v>
      </c>
      <c r="B54" s="97" t="s">
        <v>249</v>
      </c>
      <c r="C54" s="98"/>
      <c r="D54" s="98"/>
      <c r="E54" s="98"/>
      <c r="F54" s="98"/>
      <c r="G54" s="98"/>
      <c r="H54" s="98"/>
      <c r="I54" s="98"/>
      <c r="J54" s="98"/>
      <c r="K54" s="98"/>
      <c r="L54" s="23"/>
      <c r="M54" s="23"/>
      <c r="N54" s="23"/>
    </row>
    <row r="55" spans="1:14" x14ac:dyDescent="0.2">
      <c r="A55" s="4" t="s">
        <v>28</v>
      </c>
      <c r="B55" s="97" t="s">
        <v>250</v>
      </c>
      <c r="C55" s="98"/>
      <c r="D55" s="98"/>
      <c r="E55" s="98"/>
      <c r="F55" s="98"/>
      <c r="G55" s="98"/>
      <c r="H55" s="98"/>
      <c r="I55" s="98"/>
      <c r="J55" s="98"/>
      <c r="K55" s="98"/>
      <c r="L55" s="23"/>
      <c r="M55" s="23"/>
      <c r="N55" s="23"/>
    </row>
    <row r="56" spans="1:14" x14ac:dyDescent="0.2">
      <c r="A56" s="4" t="s">
        <v>29</v>
      </c>
      <c r="B56" s="97" t="s">
        <v>234</v>
      </c>
      <c r="C56" s="98"/>
      <c r="D56" s="98"/>
      <c r="E56" s="98"/>
      <c r="F56" s="98"/>
      <c r="G56" s="98"/>
      <c r="H56" s="98"/>
      <c r="I56" s="98"/>
      <c r="J56" s="98"/>
      <c r="K56" s="98"/>
      <c r="L56" s="23"/>
      <c r="M56" s="23"/>
      <c r="N56" s="23"/>
    </row>
  </sheetData>
  <sheetProtection selectLockedCells="1" selectUnlockedCells="1"/>
  <mergeCells count="32">
    <mergeCell ref="A27:F27"/>
    <mergeCell ref="B33:K33"/>
    <mergeCell ref="A2:K2"/>
    <mergeCell ref="A1:D1"/>
    <mergeCell ref="B28:K28"/>
    <mergeCell ref="B29:K29"/>
    <mergeCell ref="B30:K30"/>
    <mergeCell ref="B31:K31"/>
    <mergeCell ref="B32:K32"/>
    <mergeCell ref="B45:K45"/>
    <mergeCell ref="B46:K46"/>
    <mergeCell ref="B47:K47"/>
    <mergeCell ref="B34:K34"/>
    <mergeCell ref="B35:K35"/>
    <mergeCell ref="B36:K36"/>
    <mergeCell ref="B37:K37"/>
    <mergeCell ref="B53:K53"/>
    <mergeCell ref="B54:K54"/>
    <mergeCell ref="B55:K55"/>
    <mergeCell ref="B56:K56"/>
    <mergeCell ref="B38:K38"/>
    <mergeCell ref="B40:K40"/>
    <mergeCell ref="B48:K48"/>
    <mergeCell ref="B49:K49"/>
    <mergeCell ref="B50:K50"/>
    <mergeCell ref="B51:K51"/>
    <mergeCell ref="B52:K52"/>
    <mergeCell ref="B39:K39"/>
    <mergeCell ref="B41:K41"/>
    <mergeCell ref="B42:K42"/>
    <mergeCell ref="B43:K43"/>
    <mergeCell ref="B44:K44"/>
  </mergeCells>
  <phoneticPr fontId="10" type="noConversion"/>
  <pageMargins left="0.32291666666666669" right="0.25" top="0.73958333333333337" bottom="0.98402777777777772" header="0.51180555555555551" footer="0.51180555555555551"/>
  <pageSetup paperSize="9" firstPageNumber="0" orientation="landscape" horizontalDpi="300" verticalDpi="300" r:id="rId1"/>
  <headerFooter alignWithMargins="0">
    <oddHeader xml:space="preserve">&amp;L55/2019/PN&amp;RZał. nr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K45"/>
  <sheetViews>
    <sheetView topLeftCell="A22" zoomScaleNormal="100" workbookViewId="0">
      <selection activeCell="C30" sqref="C30"/>
    </sheetView>
  </sheetViews>
  <sheetFormatPr defaultRowHeight="12.75" x14ac:dyDescent="0.2"/>
  <cols>
    <col min="1" max="1" width="4.140625" style="41" customWidth="1"/>
    <col min="2" max="2" width="11.42578125" style="35" customWidth="1"/>
    <col min="3" max="3" width="61.85546875" style="35" customWidth="1"/>
    <col min="4" max="4" width="6.85546875" style="35" customWidth="1"/>
    <col min="5" max="5" width="7.7109375" style="35" customWidth="1"/>
    <col min="6" max="6" width="11.42578125" style="35" customWidth="1"/>
    <col min="7" max="7" width="10.28515625" style="35" customWidth="1"/>
    <col min="8" max="8" width="7.7109375" style="51" customWidth="1"/>
    <col min="9" max="9" width="10.28515625" style="35" customWidth="1"/>
    <col min="10" max="10" width="11.140625" style="35" customWidth="1"/>
    <col min="11" max="11" width="12.85546875" style="35" customWidth="1"/>
    <col min="12" max="16384" width="9.140625" style="35"/>
  </cols>
  <sheetData>
    <row r="1" spans="1:11" x14ac:dyDescent="0.2">
      <c r="A1" s="116" t="s">
        <v>47</v>
      </c>
      <c r="B1" s="109"/>
      <c r="C1" s="109"/>
      <c r="D1" s="109"/>
      <c r="E1" s="109"/>
      <c r="F1" s="109"/>
      <c r="G1" s="109"/>
      <c r="H1" s="47"/>
      <c r="I1" s="48"/>
      <c r="J1" s="48"/>
      <c r="K1" s="48"/>
    </row>
    <row r="2" spans="1:11" s="25" customFormat="1" ht="27" customHeight="1" x14ac:dyDescent="0.2">
      <c r="A2" s="119" t="s">
        <v>268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48" customFormat="1" ht="31.5" customHeight="1" x14ac:dyDescent="0.2">
      <c r="A3" s="26" t="s">
        <v>1</v>
      </c>
      <c r="B3" s="49" t="s">
        <v>2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0" t="s">
        <v>10</v>
      </c>
      <c r="K3" s="50" t="s">
        <v>11</v>
      </c>
    </row>
    <row r="4" spans="1:11" ht="63.75" x14ac:dyDescent="0.2">
      <c r="A4" s="29" t="s">
        <v>12</v>
      </c>
      <c r="B4" s="26" t="s">
        <v>48</v>
      </c>
      <c r="C4" s="29" t="s">
        <v>49</v>
      </c>
      <c r="D4" s="1" t="s">
        <v>14</v>
      </c>
      <c r="E4" s="1">
        <v>440</v>
      </c>
      <c r="F4" s="32"/>
      <c r="G4" s="34">
        <f>E4*F4</f>
        <v>0</v>
      </c>
      <c r="I4" s="32">
        <f>G4*H4%</f>
        <v>0</v>
      </c>
      <c r="J4" s="32">
        <f>K4/E4</f>
        <v>0</v>
      </c>
      <c r="K4" s="34">
        <f>G4+I4</f>
        <v>0</v>
      </c>
    </row>
    <row r="5" spans="1:11" ht="25.5" x14ac:dyDescent="0.2">
      <c r="A5" s="29" t="s">
        <v>15</v>
      </c>
      <c r="B5" s="26" t="s">
        <v>48</v>
      </c>
      <c r="C5" s="29" t="s">
        <v>50</v>
      </c>
      <c r="D5" s="1" t="s">
        <v>14</v>
      </c>
      <c r="E5" s="1">
        <v>50</v>
      </c>
      <c r="F5" s="32"/>
      <c r="G5" s="34">
        <f t="shared" ref="G5:G9" si="0">E5*F5</f>
        <v>0</v>
      </c>
      <c r="H5" s="1"/>
      <c r="I5" s="32">
        <f t="shared" ref="I5:I9" si="1">G5*H5%</f>
        <v>0</v>
      </c>
      <c r="J5" s="32">
        <f t="shared" ref="J5:J9" si="2">K5/E5</f>
        <v>0</v>
      </c>
      <c r="K5" s="34">
        <f t="shared" ref="K5:K9" si="3">G5+I5</f>
        <v>0</v>
      </c>
    </row>
    <row r="6" spans="1:11" ht="25.5" x14ac:dyDescent="0.2">
      <c r="A6" s="29" t="s">
        <v>16</v>
      </c>
      <c r="B6" s="26" t="s">
        <v>51</v>
      </c>
      <c r="C6" s="26" t="s">
        <v>52</v>
      </c>
      <c r="D6" s="1" t="s">
        <v>14</v>
      </c>
      <c r="E6" s="1">
        <v>1</v>
      </c>
      <c r="F6" s="32"/>
      <c r="G6" s="34">
        <f t="shared" si="0"/>
        <v>0</v>
      </c>
      <c r="H6" s="1"/>
      <c r="I6" s="32">
        <f t="shared" si="1"/>
        <v>0</v>
      </c>
      <c r="J6" s="32">
        <f t="shared" si="2"/>
        <v>0</v>
      </c>
      <c r="K6" s="34">
        <f t="shared" si="3"/>
        <v>0</v>
      </c>
    </row>
    <row r="7" spans="1:11" ht="25.5" x14ac:dyDescent="0.2">
      <c r="A7" s="26" t="s">
        <v>17</v>
      </c>
      <c r="B7" s="26" t="s">
        <v>53</v>
      </c>
      <c r="C7" s="26" t="s">
        <v>54</v>
      </c>
      <c r="D7" s="1" t="s">
        <v>14</v>
      </c>
      <c r="E7" s="1">
        <v>1</v>
      </c>
      <c r="F7" s="32"/>
      <c r="G7" s="34">
        <f t="shared" si="0"/>
        <v>0</v>
      </c>
      <c r="H7" s="1"/>
      <c r="I7" s="32">
        <f t="shared" si="1"/>
        <v>0</v>
      </c>
      <c r="J7" s="32">
        <f t="shared" si="2"/>
        <v>0</v>
      </c>
      <c r="K7" s="34">
        <f t="shared" si="3"/>
        <v>0</v>
      </c>
    </row>
    <row r="8" spans="1:11" ht="27" x14ac:dyDescent="0.2">
      <c r="A8" s="26" t="s">
        <v>18</v>
      </c>
      <c r="B8" s="26" t="s">
        <v>53</v>
      </c>
      <c r="C8" s="26" t="s">
        <v>55</v>
      </c>
      <c r="D8" s="1" t="s">
        <v>14</v>
      </c>
      <c r="E8" s="1">
        <v>1</v>
      </c>
      <c r="F8" s="32"/>
      <c r="G8" s="34">
        <f t="shared" si="0"/>
        <v>0</v>
      </c>
      <c r="H8" s="1"/>
      <c r="I8" s="32">
        <f t="shared" si="1"/>
        <v>0</v>
      </c>
      <c r="J8" s="32">
        <f t="shared" si="2"/>
        <v>0</v>
      </c>
      <c r="K8" s="34">
        <f t="shared" si="3"/>
        <v>0</v>
      </c>
    </row>
    <row r="9" spans="1:11" ht="25.5" x14ac:dyDescent="0.2">
      <c r="A9" s="29" t="s">
        <v>19</v>
      </c>
      <c r="B9" s="29" t="s">
        <v>53</v>
      </c>
      <c r="C9" s="26" t="s">
        <v>56</v>
      </c>
      <c r="D9" s="1" t="s">
        <v>14</v>
      </c>
      <c r="E9" s="1">
        <v>1</v>
      </c>
      <c r="F9" s="32"/>
      <c r="G9" s="34">
        <f t="shared" si="0"/>
        <v>0</v>
      </c>
      <c r="H9" s="1"/>
      <c r="I9" s="32">
        <f t="shared" si="1"/>
        <v>0</v>
      </c>
      <c r="J9" s="32">
        <f t="shared" si="2"/>
        <v>0</v>
      </c>
      <c r="K9" s="34">
        <f t="shared" si="3"/>
        <v>0</v>
      </c>
    </row>
    <row r="10" spans="1:11" ht="14.85" customHeight="1" x14ac:dyDescent="0.2">
      <c r="A10" s="120" t="s">
        <v>20</v>
      </c>
      <c r="B10" s="120" t="s">
        <v>57</v>
      </c>
      <c r="C10" s="121" t="s">
        <v>58</v>
      </c>
      <c r="D10" s="121"/>
      <c r="E10" s="121"/>
      <c r="F10" s="121"/>
      <c r="G10" s="121"/>
      <c r="H10" s="121"/>
      <c r="I10" s="121"/>
      <c r="J10" s="121"/>
      <c r="K10" s="121"/>
    </row>
    <row r="11" spans="1:11" x14ac:dyDescent="0.2">
      <c r="A11" s="120"/>
      <c r="B11" s="120"/>
      <c r="C11" s="26" t="s">
        <v>59</v>
      </c>
      <c r="D11" s="1" t="s">
        <v>60</v>
      </c>
      <c r="E11" s="1">
        <v>3</v>
      </c>
      <c r="F11" s="32"/>
      <c r="G11" s="34">
        <f t="shared" ref="G11" si="4">E11*F11</f>
        <v>0</v>
      </c>
      <c r="H11" s="1"/>
      <c r="I11" s="32">
        <f t="shared" ref="I11" si="5">G11*H11%</f>
        <v>0</v>
      </c>
      <c r="J11" s="32">
        <f t="shared" ref="J11" si="6">K11/E11</f>
        <v>0</v>
      </c>
      <c r="K11" s="34">
        <f t="shared" ref="K11" si="7">G11+I11</f>
        <v>0</v>
      </c>
    </row>
    <row r="12" spans="1:11" x14ac:dyDescent="0.2">
      <c r="A12" s="120"/>
      <c r="B12" s="120"/>
      <c r="C12" s="26" t="s">
        <v>61</v>
      </c>
      <c r="D12" s="1" t="s">
        <v>60</v>
      </c>
      <c r="E12" s="1">
        <v>3</v>
      </c>
      <c r="F12" s="32"/>
      <c r="G12" s="34">
        <f t="shared" ref="G12" si="8">E12*F12</f>
        <v>0</v>
      </c>
      <c r="H12" s="1"/>
      <c r="I12" s="32">
        <f t="shared" ref="I12" si="9">G12*H12%</f>
        <v>0</v>
      </c>
      <c r="J12" s="32">
        <f t="shared" ref="J12" si="10">K12/E12</f>
        <v>0</v>
      </c>
      <c r="K12" s="34">
        <f t="shared" ref="K12" si="11">G12+I12</f>
        <v>0</v>
      </c>
    </row>
    <row r="13" spans="1:11" ht="28.5" customHeight="1" x14ac:dyDescent="0.2">
      <c r="A13" s="113" t="s">
        <v>278</v>
      </c>
      <c r="B13" s="111"/>
      <c r="C13" s="111"/>
      <c r="D13" s="111"/>
      <c r="E13" s="112"/>
      <c r="F13" s="32"/>
      <c r="G13" s="32">
        <f>SUM(G11:G12)</f>
        <v>0</v>
      </c>
      <c r="H13" s="1"/>
      <c r="I13" s="32">
        <f>SUM(I11:I12)</f>
        <v>0</v>
      </c>
      <c r="J13" s="32"/>
      <c r="K13" s="34">
        <f>SUM(K11:K12)</f>
        <v>0</v>
      </c>
    </row>
    <row r="14" spans="1:11" ht="15.75" customHeight="1" x14ac:dyDescent="0.2">
      <c r="A14" s="29" t="s">
        <v>21</v>
      </c>
      <c r="B14" s="26" t="s">
        <v>57</v>
      </c>
      <c r="C14" s="52" t="s">
        <v>62</v>
      </c>
      <c r="D14" s="1" t="s">
        <v>60</v>
      </c>
      <c r="E14" s="1">
        <v>100</v>
      </c>
      <c r="F14" s="32"/>
      <c r="G14" s="34">
        <f t="shared" ref="G14:G15" si="12">E14*F14</f>
        <v>0</v>
      </c>
      <c r="H14" s="1"/>
      <c r="I14" s="32">
        <f t="shared" ref="I14:I15" si="13">G14*H14%</f>
        <v>0</v>
      </c>
      <c r="J14" s="32">
        <f t="shared" ref="J14:J15" si="14">K14/E14</f>
        <v>0</v>
      </c>
      <c r="K14" s="34">
        <f t="shared" ref="K14:K15" si="15">G14+I14</f>
        <v>0</v>
      </c>
    </row>
    <row r="15" spans="1:11" ht="25.5" x14ac:dyDescent="0.2">
      <c r="A15" s="115" t="s">
        <v>22</v>
      </c>
      <c r="B15" s="115" t="s">
        <v>13</v>
      </c>
      <c r="C15" s="52" t="s">
        <v>63</v>
      </c>
      <c r="D15" s="53" t="s">
        <v>64</v>
      </c>
      <c r="E15" s="1">
        <v>4000</v>
      </c>
      <c r="F15" s="54"/>
      <c r="G15" s="34">
        <f t="shared" si="12"/>
        <v>0</v>
      </c>
      <c r="H15" s="1"/>
      <c r="I15" s="32">
        <f t="shared" si="13"/>
        <v>0</v>
      </c>
      <c r="J15" s="32">
        <f t="shared" si="14"/>
        <v>0</v>
      </c>
      <c r="K15" s="34">
        <f t="shared" si="15"/>
        <v>0</v>
      </c>
    </row>
    <row r="16" spans="1:11" ht="14.85" customHeight="1" x14ac:dyDescent="0.2">
      <c r="A16" s="115"/>
      <c r="B16" s="115"/>
      <c r="C16" s="115" t="s">
        <v>65</v>
      </c>
      <c r="D16" s="115"/>
      <c r="E16" s="115"/>
      <c r="F16" s="115"/>
      <c r="G16" s="115"/>
      <c r="H16" s="115"/>
      <c r="I16" s="115"/>
      <c r="J16" s="115"/>
      <c r="K16" s="115"/>
    </row>
    <row r="17" spans="1:11" x14ac:dyDescent="0.2">
      <c r="A17" s="115"/>
      <c r="B17" s="115"/>
      <c r="C17" s="26" t="s">
        <v>66</v>
      </c>
      <c r="D17" s="1" t="s">
        <v>14</v>
      </c>
      <c r="E17" s="1">
        <v>8000</v>
      </c>
      <c r="F17" s="26"/>
      <c r="G17" s="34">
        <f t="shared" ref="G17:G18" si="16">E17*F17</f>
        <v>0</v>
      </c>
      <c r="H17" s="1"/>
      <c r="I17" s="32">
        <f t="shared" ref="I17:I18" si="17">G17*H17%</f>
        <v>0</v>
      </c>
      <c r="J17" s="32">
        <f t="shared" ref="J17:J18" si="18">K17/E17</f>
        <v>0</v>
      </c>
      <c r="K17" s="34">
        <f t="shared" ref="K17:K18" si="19">G17+I17</f>
        <v>0</v>
      </c>
    </row>
    <row r="18" spans="1:11" x14ac:dyDescent="0.2">
      <c r="A18" s="115"/>
      <c r="B18" s="115"/>
      <c r="C18" s="26" t="s">
        <v>67</v>
      </c>
      <c r="D18" s="1" t="s">
        <v>14</v>
      </c>
      <c r="E18" s="1">
        <v>6000</v>
      </c>
      <c r="F18" s="54"/>
      <c r="G18" s="34">
        <f t="shared" si="16"/>
        <v>0</v>
      </c>
      <c r="H18" s="1"/>
      <c r="I18" s="32">
        <f t="shared" si="17"/>
        <v>0</v>
      </c>
      <c r="J18" s="32">
        <f t="shared" si="18"/>
        <v>0</v>
      </c>
      <c r="K18" s="34">
        <f t="shared" si="19"/>
        <v>0</v>
      </c>
    </row>
    <row r="19" spans="1:11" ht="28.5" customHeight="1" x14ac:dyDescent="0.2">
      <c r="A19" s="113" t="s">
        <v>279</v>
      </c>
      <c r="B19" s="111"/>
      <c r="C19" s="111"/>
      <c r="D19" s="111"/>
      <c r="E19" s="112"/>
      <c r="F19" s="32"/>
      <c r="G19" s="34">
        <f>SUM(G17:G18)+G15</f>
        <v>0</v>
      </c>
      <c r="H19" s="1"/>
      <c r="I19" s="32">
        <f>SUM(I17:I18)+I15</f>
        <v>0</v>
      </c>
      <c r="J19" s="32"/>
      <c r="K19" s="34">
        <f>SUM(K17:K18)+K15</f>
        <v>0</v>
      </c>
    </row>
    <row r="20" spans="1:11" ht="12.75" customHeight="1" x14ac:dyDescent="0.2">
      <c r="A20" s="115" t="s">
        <v>23</v>
      </c>
      <c r="B20" s="115" t="s">
        <v>68</v>
      </c>
      <c r="C20" s="110" t="s">
        <v>69</v>
      </c>
      <c r="D20" s="111"/>
      <c r="E20" s="111"/>
      <c r="F20" s="111"/>
      <c r="G20" s="111"/>
      <c r="H20" s="111"/>
      <c r="I20" s="111"/>
      <c r="J20" s="111"/>
      <c r="K20" s="112"/>
    </row>
    <row r="21" spans="1:11" x14ac:dyDescent="0.2">
      <c r="A21" s="115"/>
      <c r="B21" s="115"/>
      <c r="C21" s="26" t="s">
        <v>70</v>
      </c>
      <c r="D21" s="1" t="s">
        <v>14</v>
      </c>
      <c r="E21" s="1">
        <v>10</v>
      </c>
      <c r="F21" s="26"/>
      <c r="G21" s="34">
        <f t="shared" ref="G21:G22" si="20">E21*F21</f>
        <v>0</v>
      </c>
      <c r="H21" s="1"/>
      <c r="I21" s="32">
        <f t="shared" ref="I21:I22" si="21">G21*H21%</f>
        <v>0</v>
      </c>
      <c r="J21" s="32">
        <f t="shared" ref="J21:J22" si="22">K21/E21</f>
        <v>0</v>
      </c>
      <c r="K21" s="34">
        <f t="shared" ref="K21:K22" si="23">G21+I21</f>
        <v>0</v>
      </c>
    </row>
    <row r="22" spans="1:11" x14ac:dyDescent="0.2">
      <c r="A22" s="115"/>
      <c r="B22" s="115"/>
      <c r="C22" s="26" t="s">
        <v>71</v>
      </c>
      <c r="D22" s="1" t="s">
        <v>14</v>
      </c>
      <c r="E22" s="1">
        <v>80</v>
      </c>
      <c r="F22" s="54"/>
      <c r="G22" s="34">
        <f t="shared" si="20"/>
        <v>0</v>
      </c>
      <c r="H22" s="1"/>
      <c r="I22" s="32">
        <f t="shared" si="21"/>
        <v>0</v>
      </c>
      <c r="J22" s="32">
        <f t="shared" si="22"/>
        <v>0</v>
      </c>
      <c r="K22" s="34">
        <f t="shared" si="23"/>
        <v>0</v>
      </c>
    </row>
    <row r="23" spans="1:11" x14ac:dyDescent="0.2">
      <c r="A23" s="115"/>
      <c r="B23" s="115"/>
      <c r="C23" s="26" t="s">
        <v>72</v>
      </c>
      <c r="D23" s="1" t="s">
        <v>14</v>
      </c>
      <c r="E23" s="1">
        <v>2</v>
      </c>
      <c r="F23" s="32"/>
      <c r="G23" s="34">
        <f t="shared" ref="G23" si="24">E23*F23</f>
        <v>0</v>
      </c>
      <c r="H23" s="1"/>
      <c r="I23" s="32">
        <f t="shared" ref="I23" si="25">G23*H23%</f>
        <v>0</v>
      </c>
      <c r="J23" s="32">
        <f t="shared" ref="J23" si="26">K23/E23</f>
        <v>0</v>
      </c>
      <c r="K23" s="34">
        <f t="shared" ref="K23" si="27">G23+I23</f>
        <v>0</v>
      </c>
    </row>
    <row r="24" spans="1:11" ht="28.5" customHeight="1" x14ac:dyDescent="0.2">
      <c r="A24" s="113" t="s">
        <v>280</v>
      </c>
      <c r="B24" s="111"/>
      <c r="C24" s="111"/>
      <c r="D24" s="111"/>
      <c r="E24" s="112"/>
      <c r="F24" s="32"/>
      <c r="G24" s="34">
        <f>SUM(G21:G23)</f>
        <v>0</v>
      </c>
      <c r="H24" s="1"/>
      <c r="I24" s="34">
        <f>SUM(I21:I23)</f>
        <v>0</v>
      </c>
      <c r="J24" s="32"/>
      <c r="K24" s="34">
        <f>SUM(K21:K23)</f>
        <v>0</v>
      </c>
    </row>
    <row r="25" spans="1:11" ht="25.5" x14ac:dyDescent="0.2">
      <c r="A25" s="36" t="s">
        <v>24</v>
      </c>
      <c r="B25" s="36" t="s">
        <v>73</v>
      </c>
      <c r="C25" s="36" t="s">
        <v>74</v>
      </c>
      <c r="D25" s="55" t="s">
        <v>60</v>
      </c>
      <c r="E25" s="55">
        <v>2</v>
      </c>
      <c r="F25" s="26"/>
      <c r="G25" s="34">
        <f t="shared" ref="G25:G27" si="28">E25*F25</f>
        <v>0</v>
      </c>
      <c r="H25" s="1"/>
      <c r="I25" s="32">
        <f t="shared" ref="I25:I27" si="29">G25*H25%</f>
        <v>0</v>
      </c>
      <c r="J25" s="32">
        <f t="shared" ref="J25:J27" si="30">K25/E25</f>
        <v>0</v>
      </c>
      <c r="K25" s="34">
        <f t="shared" ref="K25:K27" si="31">G25+I25</f>
        <v>0</v>
      </c>
    </row>
    <row r="26" spans="1:11" ht="38.25" x14ac:dyDescent="0.2">
      <c r="A26" s="26" t="s">
        <v>25</v>
      </c>
      <c r="B26" s="26" t="s">
        <v>73</v>
      </c>
      <c r="C26" s="26" t="s">
        <v>75</v>
      </c>
      <c r="D26" s="1" t="s">
        <v>60</v>
      </c>
      <c r="E26" s="56">
        <v>10</v>
      </c>
      <c r="F26" s="54"/>
      <c r="G26" s="34">
        <f t="shared" si="28"/>
        <v>0</v>
      </c>
      <c r="H26" s="1"/>
      <c r="I26" s="32">
        <f t="shared" si="29"/>
        <v>0</v>
      </c>
      <c r="J26" s="32">
        <f t="shared" si="30"/>
        <v>0</v>
      </c>
      <c r="K26" s="34">
        <f t="shared" si="31"/>
        <v>0</v>
      </c>
    </row>
    <row r="27" spans="1:11" ht="25.5" x14ac:dyDescent="0.2">
      <c r="A27" s="26" t="s">
        <v>26</v>
      </c>
      <c r="B27" s="26" t="s">
        <v>73</v>
      </c>
      <c r="C27" s="26" t="s">
        <v>76</v>
      </c>
      <c r="D27" s="1" t="s">
        <v>60</v>
      </c>
      <c r="E27" s="56">
        <v>15</v>
      </c>
      <c r="F27" s="26"/>
      <c r="G27" s="34">
        <f t="shared" si="28"/>
        <v>0</v>
      </c>
      <c r="H27" s="1"/>
      <c r="I27" s="32">
        <f t="shared" si="29"/>
        <v>0</v>
      </c>
      <c r="J27" s="32">
        <f t="shared" si="30"/>
        <v>0</v>
      </c>
      <c r="K27" s="34">
        <f t="shared" si="31"/>
        <v>0</v>
      </c>
    </row>
    <row r="28" spans="1:11" x14ac:dyDescent="0.2">
      <c r="A28" s="26" t="s">
        <v>27</v>
      </c>
      <c r="B28" s="26" t="s">
        <v>73</v>
      </c>
      <c r="C28" s="26" t="s">
        <v>77</v>
      </c>
      <c r="D28" s="56" t="s">
        <v>14</v>
      </c>
      <c r="E28" s="56">
        <v>100</v>
      </c>
      <c r="F28" s="26"/>
      <c r="G28" s="34">
        <f t="shared" ref="G28" si="32">E28*F28</f>
        <v>0</v>
      </c>
      <c r="H28" s="1"/>
      <c r="I28" s="32">
        <f t="shared" ref="I28" si="33">G28*H28%</f>
        <v>0</v>
      </c>
      <c r="J28" s="32">
        <f t="shared" ref="J28" si="34">K28/E28</f>
        <v>0</v>
      </c>
      <c r="K28" s="34">
        <f t="shared" ref="K28" si="35">G28+I28</f>
        <v>0</v>
      </c>
    </row>
    <row r="29" spans="1:11" x14ac:dyDescent="0.2">
      <c r="A29" s="26" t="s">
        <v>28</v>
      </c>
      <c r="B29" s="26" t="s">
        <v>78</v>
      </c>
      <c r="C29" s="26" t="s">
        <v>79</v>
      </c>
      <c r="D29" s="56" t="s">
        <v>14</v>
      </c>
      <c r="E29" s="57">
        <v>3000</v>
      </c>
      <c r="F29" s="58"/>
      <c r="G29" s="34">
        <f t="shared" ref="G29" si="36">E29*F29</f>
        <v>0</v>
      </c>
      <c r="H29" s="1"/>
      <c r="I29" s="32">
        <f t="shared" ref="I29" si="37">G29*H29%</f>
        <v>0</v>
      </c>
      <c r="J29" s="32">
        <f t="shared" ref="J29" si="38">K29/E29</f>
        <v>0</v>
      </c>
      <c r="K29" s="34">
        <f t="shared" ref="K29" si="39">G29+I29</f>
        <v>0</v>
      </c>
    </row>
    <row r="30" spans="1:11" x14ac:dyDescent="0.2">
      <c r="A30" s="122" t="s">
        <v>29</v>
      </c>
      <c r="B30" s="122" t="s">
        <v>53</v>
      </c>
      <c r="C30" s="26" t="s">
        <v>80</v>
      </c>
      <c r="D30" s="1"/>
      <c r="E30" s="56"/>
      <c r="F30" s="32"/>
      <c r="G30" s="34"/>
      <c r="H30" s="1"/>
      <c r="I30" s="32"/>
      <c r="J30" s="32"/>
      <c r="K30" s="34"/>
    </row>
    <row r="31" spans="1:11" x14ac:dyDescent="0.2">
      <c r="A31" s="122"/>
      <c r="B31" s="122"/>
      <c r="C31" s="26" t="s">
        <v>81</v>
      </c>
      <c r="D31" s="1" t="s">
        <v>14</v>
      </c>
      <c r="E31" s="59">
        <v>10000</v>
      </c>
      <c r="F31" s="26"/>
      <c r="G31" s="34">
        <f t="shared" ref="G31:G32" si="40">E31*F31</f>
        <v>0</v>
      </c>
      <c r="H31" s="1"/>
      <c r="I31" s="32">
        <f t="shared" ref="I31:I32" si="41">G31*H31%</f>
        <v>0</v>
      </c>
      <c r="J31" s="32">
        <f t="shared" ref="J31:J32" si="42">K31/E31</f>
        <v>0</v>
      </c>
      <c r="K31" s="34">
        <f t="shared" ref="K31:K32" si="43">G31+I31</f>
        <v>0</v>
      </c>
    </row>
    <row r="32" spans="1:11" x14ac:dyDescent="0.2">
      <c r="A32" s="122"/>
      <c r="B32" s="122"/>
      <c r="C32" s="26" t="s">
        <v>82</v>
      </c>
      <c r="D32" s="1" t="s">
        <v>14</v>
      </c>
      <c r="E32" s="59">
        <v>50000</v>
      </c>
      <c r="F32" s="54"/>
      <c r="G32" s="34">
        <f t="shared" si="40"/>
        <v>0</v>
      </c>
      <c r="H32" s="1"/>
      <c r="I32" s="32">
        <f t="shared" si="41"/>
        <v>0</v>
      </c>
      <c r="J32" s="32">
        <f t="shared" si="42"/>
        <v>0</v>
      </c>
      <c r="K32" s="34">
        <f t="shared" si="43"/>
        <v>0</v>
      </c>
    </row>
    <row r="33" spans="1:11" x14ac:dyDescent="0.2">
      <c r="A33" s="122"/>
      <c r="B33" s="122"/>
      <c r="C33" s="26" t="s">
        <v>83</v>
      </c>
      <c r="D33" s="1" t="s">
        <v>14</v>
      </c>
      <c r="E33" s="59">
        <v>1000</v>
      </c>
      <c r="F33" s="26"/>
      <c r="G33" s="34">
        <f t="shared" ref="G33" si="44">E33*F33</f>
        <v>0</v>
      </c>
      <c r="H33" s="1"/>
      <c r="I33" s="32">
        <f t="shared" ref="I33" si="45">G33*H33%</f>
        <v>0</v>
      </c>
      <c r="J33" s="32">
        <f t="shared" ref="J33" si="46">K33/E33</f>
        <v>0</v>
      </c>
      <c r="K33" s="34">
        <f t="shared" ref="K33" si="47">G33+I33</f>
        <v>0</v>
      </c>
    </row>
    <row r="34" spans="1:11" ht="28.5" customHeight="1" x14ac:dyDescent="0.2">
      <c r="A34" s="113" t="s">
        <v>286</v>
      </c>
      <c r="B34" s="111"/>
      <c r="C34" s="111"/>
      <c r="D34" s="111"/>
      <c r="E34" s="112"/>
      <c r="F34" s="32"/>
      <c r="G34" s="34">
        <f>SUM(G31:G33)</f>
        <v>0</v>
      </c>
      <c r="H34" s="1"/>
      <c r="I34" s="34">
        <f>SUM(I31:I33)</f>
        <v>0</v>
      </c>
      <c r="J34" s="32"/>
      <c r="K34" s="34">
        <f>SUM(K31:K33)</f>
        <v>0</v>
      </c>
    </row>
    <row r="35" spans="1:11" ht="31.5" customHeight="1" x14ac:dyDescent="0.2">
      <c r="A35" s="115" t="s">
        <v>42</v>
      </c>
      <c r="B35" s="115"/>
      <c r="C35" s="115"/>
      <c r="D35" s="115"/>
      <c r="E35" s="115"/>
      <c r="F35" s="115"/>
      <c r="G35" s="60">
        <f>G4+G5+G6+G7+G8+G9+G13+G14+G19+G24+G25+G26+G27+G28+G29+G34</f>
        <v>0</v>
      </c>
      <c r="H35" s="1" t="s">
        <v>43</v>
      </c>
      <c r="I35" s="60">
        <f>I4+I5+I6+I7+I8+I9+I13+I14+I19+I24+I25+I26+I27+I28+I29+I34</f>
        <v>0</v>
      </c>
      <c r="J35" s="1" t="s">
        <v>43</v>
      </c>
      <c r="K35" s="60">
        <f>K4+K5+K6+K7+K8+K9+K13+K14+K19+K24+K25+K26+K27+K28+K29+K34</f>
        <v>0</v>
      </c>
    </row>
    <row r="36" spans="1:11" ht="14.85" customHeight="1" x14ac:dyDescent="0.2">
      <c r="A36" s="40"/>
      <c r="B36" s="117" t="s">
        <v>84</v>
      </c>
      <c r="C36" s="117"/>
      <c r="D36" s="118"/>
      <c r="E36" s="118"/>
      <c r="F36" s="118"/>
      <c r="G36" s="118"/>
      <c r="H36" s="118"/>
      <c r="I36" s="118"/>
      <c r="J36" s="118"/>
      <c r="K36" s="118"/>
    </row>
    <row r="37" spans="1:11" x14ac:dyDescent="0.2">
      <c r="A37" s="43" t="s">
        <v>12</v>
      </c>
      <c r="B37" s="109" t="s">
        <v>269</v>
      </c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x14ac:dyDescent="0.2">
      <c r="A38" s="43" t="s">
        <v>15</v>
      </c>
      <c r="B38" s="109" t="s">
        <v>271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25.5" customHeight="1" x14ac:dyDescent="0.2">
      <c r="A39" s="43" t="s">
        <v>16</v>
      </c>
      <c r="B39" s="109" t="s">
        <v>272</v>
      </c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ht="25.5" customHeight="1" x14ac:dyDescent="0.2">
      <c r="A40" s="43" t="s">
        <v>17</v>
      </c>
      <c r="B40" s="109" t="s">
        <v>273</v>
      </c>
      <c r="C40" s="109"/>
      <c r="D40" s="109"/>
      <c r="E40" s="109"/>
      <c r="F40" s="109"/>
      <c r="G40" s="109"/>
      <c r="H40" s="109"/>
      <c r="I40" s="109"/>
      <c r="J40" s="109"/>
      <c r="K40" s="109"/>
    </row>
    <row r="41" spans="1:11" x14ac:dyDescent="0.2">
      <c r="A41" s="43" t="s">
        <v>18</v>
      </c>
      <c r="B41" s="109" t="s">
        <v>274</v>
      </c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1" ht="14.25" customHeight="1" x14ac:dyDescent="0.2">
      <c r="A42" s="43" t="s">
        <v>85</v>
      </c>
      <c r="B42" s="114" t="s">
        <v>86</v>
      </c>
      <c r="C42" s="109"/>
      <c r="D42" s="109"/>
      <c r="E42" s="109"/>
      <c r="F42" s="109"/>
      <c r="G42" s="109"/>
      <c r="H42" s="109"/>
      <c r="I42" s="109"/>
      <c r="J42" s="109"/>
      <c r="K42" s="109"/>
    </row>
    <row r="43" spans="1:11" x14ac:dyDescent="0.2">
      <c r="A43" s="42" t="s">
        <v>231</v>
      </c>
      <c r="B43" s="109" t="s">
        <v>275</v>
      </c>
      <c r="C43" s="109"/>
      <c r="D43" s="109"/>
      <c r="E43" s="109"/>
      <c r="F43" s="109"/>
      <c r="G43" s="109"/>
      <c r="H43" s="109"/>
      <c r="I43" s="109"/>
      <c r="J43" s="109"/>
      <c r="K43" s="109"/>
    </row>
    <row r="44" spans="1:11" x14ac:dyDescent="0.2">
      <c r="A44" s="42" t="s">
        <v>231</v>
      </c>
      <c r="B44" s="109" t="s">
        <v>276</v>
      </c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1" x14ac:dyDescent="0.2">
      <c r="A45" s="42" t="s">
        <v>231</v>
      </c>
      <c r="B45" s="109" t="s">
        <v>277</v>
      </c>
      <c r="C45" s="109"/>
      <c r="D45" s="109"/>
      <c r="E45" s="109"/>
      <c r="F45" s="109"/>
      <c r="G45" s="109"/>
      <c r="H45" s="109"/>
      <c r="I45" s="109"/>
      <c r="J45" s="109"/>
      <c r="K45" s="109"/>
    </row>
  </sheetData>
  <sheetProtection selectLockedCells="1" selectUnlockedCells="1"/>
  <mergeCells count="28">
    <mergeCell ref="A1:G1"/>
    <mergeCell ref="B36:K36"/>
    <mergeCell ref="B37:K37"/>
    <mergeCell ref="B38:K38"/>
    <mergeCell ref="B39:K39"/>
    <mergeCell ref="A2:K2"/>
    <mergeCell ref="A10:A12"/>
    <mergeCell ref="B10:B12"/>
    <mergeCell ref="C10:K10"/>
    <mergeCell ref="A15:A18"/>
    <mergeCell ref="B15:B18"/>
    <mergeCell ref="C16:K16"/>
    <mergeCell ref="A20:A23"/>
    <mergeCell ref="B20:B23"/>
    <mergeCell ref="A30:A33"/>
    <mergeCell ref="B30:B33"/>
    <mergeCell ref="B45:K45"/>
    <mergeCell ref="C20:K20"/>
    <mergeCell ref="A13:E13"/>
    <mergeCell ref="A19:E19"/>
    <mergeCell ref="A24:E24"/>
    <mergeCell ref="A34:E34"/>
    <mergeCell ref="B40:K40"/>
    <mergeCell ref="B41:K41"/>
    <mergeCell ref="B42:K42"/>
    <mergeCell ref="B43:K43"/>
    <mergeCell ref="B44:K44"/>
    <mergeCell ref="A35:F35"/>
  </mergeCells>
  <pageMargins left="0.16645833333333335" right="0.205625" top="0.79312499999999997" bottom="0.98402777777777772" header="0.51180555555555551" footer="0.51180555555555551"/>
  <pageSetup paperSize="9" scale="94" firstPageNumber="0" orientation="landscape" horizontalDpi="300" verticalDpi="300" r:id="rId1"/>
  <headerFooter alignWithMargins="0">
    <oddHeader>&amp;L55/2019/PN&amp;RZał.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K27"/>
  <sheetViews>
    <sheetView topLeftCell="A7" zoomScaleNormal="100" workbookViewId="0">
      <selection activeCell="C16" sqref="C16:K16"/>
    </sheetView>
  </sheetViews>
  <sheetFormatPr defaultColWidth="11.5703125" defaultRowHeight="12.75" x14ac:dyDescent="0.2"/>
  <cols>
    <col min="1" max="1" width="2.7109375" style="24" customWidth="1"/>
    <col min="2" max="2" width="10.28515625" style="24" customWidth="1"/>
    <col min="3" max="3" width="56.28515625" style="24" customWidth="1"/>
    <col min="4" max="4" width="11.42578125" style="24" customWidth="1"/>
    <col min="5" max="5" width="8.85546875" style="24" customWidth="1"/>
    <col min="6" max="6" width="10.5703125" style="24" customWidth="1"/>
    <col min="7" max="7" width="8.42578125" style="24" customWidth="1"/>
    <col min="8" max="8" width="5.5703125" style="24" customWidth="1"/>
    <col min="9" max="9" width="9.42578125" style="24" customWidth="1"/>
    <col min="10" max="10" width="9.28515625" style="24" customWidth="1"/>
    <col min="11" max="16384" width="11.5703125" style="24"/>
  </cols>
  <sheetData>
    <row r="1" spans="1:11" ht="13.5" customHeight="1" x14ac:dyDescent="0.2">
      <c r="A1" s="116" t="s">
        <v>87</v>
      </c>
      <c r="B1" s="100"/>
      <c r="C1" s="100"/>
      <c r="D1" s="100"/>
      <c r="E1" s="100"/>
      <c r="F1" s="100"/>
      <c r="G1" s="100"/>
      <c r="H1" s="100"/>
    </row>
    <row r="2" spans="1:11" ht="24" customHeight="1" x14ac:dyDescent="0.2">
      <c r="A2" s="119" t="s">
        <v>287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38.85" customHeight="1" x14ac:dyDescent="0.2">
      <c r="A3" s="26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88</v>
      </c>
      <c r="G3" s="28" t="s">
        <v>7</v>
      </c>
      <c r="H3" s="28" t="s">
        <v>8</v>
      </c>
      <c r="I3" s="28" t="s">
        <v>9</v>
      </c>
      <c r="J3" s="28" t="s">
        <v>89</v>
      </c>
      <c r="K3" s="28" t="s">
        <v>11</v>
      </c>
    </row>
    <row r="4" spans="1:11" s="35" customFormat="1" ht="14.25" customHeight="1" x14ac:dyDescent="0.2">
      <c r="A4" s="120" t="s">
        <v>12</v>
      </c>
      <c r="B4" s="122" t="s">
        <v>48</v>
      </c>
      <c r="C4" s="121" t="s">
        <v>90</v>
      </c>
      <c r="D4" s="121"/>
      <c r="E4" s="121"/>
      <c r="F4" s="121"/>
      <c r="G4" s="121"/>
      <c r="H4" s="121"/>
      <c r="I4" s="121"/>
      <c r="J4" s="121"/>
      <c r="K4" s="121"/>
    </row>
    <row r="5" spans="1:11" s="35" customFormat="1" x14ac:dyDescent="0.2">
      <c r="A5" s="120"/>
      <c r="B5" s="122"/>
      <c r="C5" s="26" t="s">
        <v>296</v>
      </c>
      <c r="D5" s="1" t="s">
        <v>14</v>
      </c>
      <c r="E5" s="1">
        <v>50</v>
      </c>
      <c r="F5" s="32"/>
      <c r="G5" s="34">
        <f>E5*F5</f>
        <v>0</v>
      </c>
      <c r="H5" s="1"/>
      <c r="I5" s="34">
        <f>G5+H5%</f>
        <v>0</v>
      </c>
      <c r="J5" s="32">
        <f>F5*(1+H5/100)</f>
        <v>0</v>
      </c>
      <c r="K5" s="34">
        <f>G5+I5</f>
        <v>0</v>
      </c>
    </row>
    <row r="6" spans="1:11" s="35" customFormat="1" ht="15" customHeight="1" x14ac:dyDescent="0.2">
      <c r="A6" s="120"/>
      <c r="B6" s="122"/>
      <c r="C6" s="26" t="s">
        <v>297</v>
      </c>
      <c r="D6" s="1" t="s">
        <v>14</v>
      </c>
      <c r="E6" s="1">
        <v>200</v>
      </c>
      <c r="F6" s="32"/>
      <c r="G6" s="34">
        <f>E6*F6</f>
        <v>0</v>
      </c>
      <c r="H6" s="1"/>
      <c r="I6" s="34">
        <f>G6+H6%</f>
        <v>0</v>
      </c>
      <c r="J6" s="32">
        <f>F6*(1+H6/100)</f>
        <v>0</v>
      </c>
      <c r="K6" s="34">
        <f>G6+I6</f>
        <v>0</v>
      </c>
    </row>
    <row r="7" spans="1:11" s="35" customFormat="1" x14ac:dyDescent="0.2">
      <c r="A7" s="123" t="s">
        <v>288</v>
      </c>
      <c r="B7" s="124"/>
      <c r="C7" s="124"/>
      <c r="D7" s="125"/>
      <c r="E7" s="44"/>
      <c r="F7" s="45"/>
      <c r="G7" s="45">
        <f t="shared" ref="G7:K7" si="0">SUM(G5:G6)</f>
        <v>0</v>
      </c>
      <c r="H7" s="45"/>
      <c r="I7" s="45">
        <f t="shared" si="0"/>
        <v>0</v>
      </c>
      <c r="J7" s="45"/>
      <c r="K7" s="45">
        <f t="shared" si="0"/>
        <v>0</v>
      </c>
    </row>
    <row r="8" spans="1:11" s="35" customFormat="1" ht="14.85" customHeight="1" x14ac:dyDescent="0.2">
      <c r="A8" s="120" t="s">
        <v>15</v>
      </c>
      <c r="B8" s="122" t="s">
        <v>48</v>
      </c>
      <c r="C8" s="110" t="s">
        <v>91</v>
      </c>
      <c r="D8" s="126"/>
      <c r="E8" s="126"/>
      <c r="F8" s="126"/>
      <c r="G8" s="126"/>
      <c r="H8" s="126"/>
      <c r="I8" s="126"/>
      <c r="J8" s="126"/>
      <c r="K8" s="127"/>
    </row>
    <row r="9" spans="1:11" s="35" customFormat="1" ht="38.25" x14ac:dyDescent="0.2">
      <c r="A9" s="120" t="s">
        <v>15</v>
      </c>
      <c r="B9" s="122"/>
      <c r="C9" s="64" t="s">
        <v>92</v>
      </c>
      <c r="D9" s="1" t="s">
        <v>60</v>
      </c>
      <c r="E9" s="1">
        <v>25</v>
      </c>
      <c r="F9" s="32"/>
      <c r="G9" s="34">
        <f>E9*F9</f>
        <v>0</v>
      </c>
      <c r="H9" s="1"/>
      <c r="I9" s="34">
        <f>G9+H9%</f>
        <v>0</v>
      </c>
      <c r="J9" s="32">
        <f>F9*(1+H9/100)</f>
        <v>0</v>
      </c>
      <c r="K9" s="34">
        <f>G9+I9</f>
        <v>0</v>
      </c>
    </row>
    <row r="10" spans="1:11" s="35" customFormat="1" x14ac:dyDescent="0.2">
      <c r="A10" s="120" t="s">
        <v>16</v>
      </c>
      <c r="B10" s="122"/>
      <c r="C10" s="65" t="s">
        <v>93</v>
      </c>
      <c r="D10" s="1" t="s">
        <v>60</v>
      </c>
      <c r="E10" s="1">
        <v>1</v>
      </c>
      <c r="F10" s="32"/>
      <c r="G10" s="34">
        <f>E10*F10</f>
        <v>0</v>
      </c>
      <c r="H10" s="1"/>
      <c r="I10" s="34">
        <f>G10+H10%</f>
        <v>0</v>
      </c>
      <c r="J10" s="32">
        <f>F10*(1+H10/100)</f>
        <v>0</v>
      </c>
      <c r="K10" s="34">
        <f>G10+I10</f>
        <v>0</v>
      </c>
    </row>
    <row r="11" spans="1:11" s="35" customFormat="1" x14ac:dyDescent="0.2">
      <c r="A11" s="123" t="s">
        <v>289</v>
      </c>
      <c r="B11" s="124"/>
      <c r="C11" s="124"/>
      <c r="D11" s="125"/>
      <c r="E11" s="44"/>
      <c r="F11" s="45"/>
      <c r="G11" s="45">
        <f t="shared" ref="G11" si="1">SUM(G9:G10)</f>
        <v>0</v>
      </c>
      <c r="H11" s="45"/>
      <c r="I11" s="45">
        <f t="shared" ref="I11" si="2">SUM(I9:I10)</f>
        <v>0</v>
      </c>
      <c r="J11" s="45"/>
      <c r="K11" s="45">
        <f t="shared" ref="K11" si="3">SUM(K9:K10)</f>
        <v>0</v>
      </c>
    </row>
    <row r="12" spans="1:11" s="35" customFormat="1" ht="14.85" customHeight="1" x14ac:dyDescent="0.2">
      <c r="A12" s="120" t="s">
        <v>16</v>
      </c>
      <c r="B12" s="122" t="s">
        <v>48</v>
      </c>
      <c r="C12" s="129" t="s">
        <v>94</v>
      </c>
      <c r="D12" s="129"/>
      <c r="E12" s="129"/>
      <c r="F12" s="129"/>
      <c r="G12" s="129"/>
      <c r="H12" s="129"/>
      <c r="I12" s="129"/>
      <c r="J12" s="129"/>
      <c r="K12" s="129"/>
    </row>
    <row r="13" spans="1:11" s="35" customFormat="1" ht="34.5" customHeight="1" x14ac:dyDescent="0.2">
      <c r="A13" s="120"/>
      <c r="B13" s="122"/>
      <c r="C13" s="65" t="s">
        <v>95</v>
      </c>
      <c r="D13" s="1" t="s">
        <v>60</v>
      </c>
      <c r="E13" s="1">
        <v>9</v>
      </c>
      <c r="F13" s="32"/>
      <c r="G13" s="34">
        <f>E13*F13</f>
        <v>0</v>
      </c>
      <c r="H13" s="1"/>
      <c r="I13" s="34">
        <f>G13+H13%</f>
        <v>0</v>
      </c>
      <c r="J13" s="32">
        <f>F13*(1+H13/100)</f>
        <v>0</v>
      </c>
      <c r="K13" s="34">
        <f>G13+I13</f>
        <v>0</v>
      </c>
    </row>
    <row r="14" spans="1:11" s="35" customFormat="1" x14ac:dyDescent="0.2">
      <c r="A14" s="120"/>
      <c r="B14" s="122"/>
      <c r="C14" s="26" t="s">
        <v>96</v>
      </c>
      <c r="D14" s="1" t="s">
        <v>60</v>
      </c>
      <c r="E14" s="1">
        <v>1</v>
      </c>
      <c r="F14" s="32"/>
      <c r="G14" s="34">
        <f>E14*F14</f>
        <v>0</v>
      </c>
      <c r="H14" s="1"/>
      <c r="I14" s="34">
        <f>G14+H14%</f>
        <v>0</v>
      </c>
      <c r="J14" s="32">
        <f>F14*(1+H14/100)</f>
        <v>0</v>
      </c>
      <c r="K14" s="34">
        <f>G14+I14</f>
        <v>0</v>
      </c>
    </row>
    <row r="15" spans="1:11" s="35" customFormat="1" x14ac:dyDescent="0.2">
      <c r="A15" s="123" t="s">
        <v>291</v>
      </c>
      <c r="B15" s="124"/>
      <c r="C15" s="124"/>
      <c r="D15" s="125"/>
      <c r="E15" s="44"/>
      <c r="F15" s="45"/>
      <c r="G15" s="45">
        <f t="shared" ref="G15" si="4">SUM(G13:G14)</f>
        <v>0</v>
      </c>
      <c r="H15" s="45"/>
      <c r="I15" s="45">
        <f t="shared" ref="I15" si="5">SUM(I13:I14)</f>
        <v>0</v>
      </c>
      <c r="J15" s="45"/>
      <c r="K15" s="45">
        <f t="shared" ref="K15" si="6">SUM(K13:K14)</f>
        <v>0</v>
      </c>
    </row>
    <row r="16" spans="1:11" s="35" customFormat="1" ht="14.85" customHeight="1" x14ac:dyDescent="0.2">
      <c r="A16" s="122" t="s">
        <v>17</v>
      </c>
      <c r="B16" s="122" t="s">
        <v>48</v>
      </c>
      <c r="C16" s="129" t="s">
        <v>94</v>
      </c>
      <c r="D16" s="129"/>
      <c r="E16" s="129"/>
      <c r="F16" s="129"/>
      <c r="G16" s="129"/>
      <c r="H16" s="129"/>
      <c r="I16" s="129"/>
      <c r="J16" s="129"/>
      <c r="K16" s="129"/>
    </row>
    <row r="17" spans="1:11" s="35" customFormat="1" ht="25.5" x14ac:dyDescent="0.2">
      <c r="A17" s="122"/>
      <c r="B17" s="122"/>
      <c r="C17" s="65" t="s">
        <v>97</v>
      </c>
      <c r="D17" s="1" t="s">
        <v>14</v>
      </c>
      <c r="E17" s="59">
        <v>3000</v>
      </c>
      <c r="F17" s="54"/>
      <c r="G17" s="34">
        <f>E17*F17</f>
        <v>0</v>
      </c>
      <c r="H17" s="1"/>
      <c r="I17" s="34">
        <f>G17+H17%</f>
        <v>0</v>
      </c>
      <c r="J17" s="32">
        <f>F17*(1+H17/100)</f>
        <v>0</v>
      </c>
      <c r="K17" s="34">
        <f>G17+I17</f>
        <v>0</v>
      </c>
    </row>
    <row r="18" spans="1:11" s="35" customFormat="1" ht="38.25" x14ac:dyDescent="0.2">
      <c r="A18" s="122"/>
      <c r="B18" s="122"/>
      <c r="C18" s="26" t="s">
        <v>98</v>
      </c>
      <c r="D18" s="1" t="s">
        <v>14</v>
      </c>
      <c r="E18" s="59">
        <v>15000</v>
      </c>
      <c r="F18" s="54"/>
      <c r="G18" s="34">
        <f>E18*F18</f>
        <v>0</v>
      </c>
      <c r="H18" s="1"/>
      <c r="I18" s="34">
        <f>G18+H18%</f>
        <v>0</v>
      </c>
      <c r="J18" s="32">
        <f>F18*(1+H18/100)</f>
        <v>0</v>
      </c>
      <c r="K18" s="34">
        <f>G18+I18</f>
        <v>0</v>
      </c>
    </row>
    <row r="19" spans="1:11" s="35" customFormat="1" x14ac:dyDescent="0.2">
      <c r="A19" s="122"/>
      <c r="B19" s="1"/>
      <c r="C19" s="26" t="s">
        <v>298</v>
      </c>
      <c r="D19" s="1" t="s">
        <v>60</v>
      </c>
      <c r="E19" s="1">
        <v>1</v>
      </c>
      <c r="F19" s="32"/>
      <c r="G19" s="34">
        <f>E19*F19</f>
        <v>0</v>
      </c>
      <c r="H19" s="1"/>
      <c r="I19" s="34">
        <f>G19+H19%</f>
        <v>0</v>
      </c>
      <c r="J19" s="32">
        <f>F19*(1+H19/100)</f>
        <v>0</v>
      </c>
      <c r="K19" s="34">
        <f>G19+I19</f>
        <v>0</v>
      </c>
    </row>
    <row r="20" spans="1:11" s="35" customFormat="1" x14ac:dyDescent="0.2">
      <c r="A20" s="123" t="s">
        <v>292</v>
      </c>
      <c r="B20" s="124"/>
      <c r="C20" s="124"/>
      <c r="D20" s="125"/>
      <c r="E20" s="44"/>
      <c r="F20" s="45"/>
      <c r="G20" s="45">
        <f>SUM(G17:G19)</f>
        <v>0</v>
      </c>
      <c r="H20" s="45"/>
      <c r="I20" s="45">
        <f>SUM(I17:I19)</f>
        <v>0</v>
      </c>
      <c r="J20" s="45"/>
      <c r="K20" s="45">
        <f>SUM(K17:K19)</f>
        <v>0</v>
      </c>
    </row>
    <row r="21" spans="1:11" s="35" customFormat="1" ht="21" customHeight="1" x14ac:dyDescent="0.2">
      <c r="A21" s="115" t="s">
        <v>42</v>
      </c>
      <c r="B21" s="115"/>
      <c r="C21" s="115"/>
      <c r="D21" s="115"/>
      <c r="E21" s="115"/>
      <c r="F21" s="115"/>
      <c r="G21" s="60">
        <f>G7+G11+G15+G20</f>
        <v>0</v>
      </c>
      <c r="H21" s="1" t="s">
        <v>43</v>
      </c>
      <c r="I21" s="60">
        <f>I7+I11+I15+I20</f>
        <v>0</v>
      </c>
      <c r="J21" s="1" t="s">
        <v>43</v>
      </c>
      <c r="K21" s="60">
        <f>K7+K11+K15+K20</f>
        <v>0</v>
      </c>
    </row>
    <row r="22" spans="1:11" ht="14.85" customHeight="1" x14ac:dyDescent="0.2">
      <c r="A22" s="40"/>
      <c r="B22" s="128" t="s">
        <v>84</v>
      </c>
      <c r="C22" s="12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">
      <c r="A23" s="41" t="s">
        <v>293</v>
      </c>
      <c r="B23" s="100" t="s">
        <v>294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x14ac:dyDescent="0.2">
      <c r="A24" s="41" t="s">
        <v>270</v>
      </c>
      <c r="B24" s="100" t="s">
        <v>269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x14ac:dyDescent="0.2">
      <c r="A25" s="41" t="s">
        <v>16</v>
      </c>
      <c r="B25" s="100" t="s">
        <v>271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t="24.75" customHeight="1" x14ac:dyDescent="0.2">
      <c r="A26" s="41" t="s">
        <v>17</v>
      </c>
      <c r="B26" s="100" t="s">
        <v>295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x14ac:dyDescent="0.2">
      <c r="A27" s="41" t="s">
        <v>18</v>
      </c>
      <c r="B27" s="100" t="s">
        <v>274</v>
      </c>
      <c r="C27" s="100"/>
      <c r="D27" s="100"/>
      <c r="E27" s="100"/>
      <c r="F27" s="100"/>
      <c r="G27" s="100"/>
      <c r="H27" s="100"/>
      <c r="I27" s="100"/>
      <c r="J27" s="100"/>
      <c r="K27" s="100"/>
    </row>
  </sheetData>
  <sheetProtection selectLockedCells="1" selectUnlockedCells="1"/>
  <mergeCells count="25">
    <mergeCell ref="B22:K22"/>
    <mergeCell ref="A21:F21"/>
    <mergeCell ref="A12:A14"/>
    <mergeCell ref="B12:B14"/>
    <mergeCell ref="C12:K12"/>
    <mergeCell ref="A16:A19"/>
    <mergeCell ref="B16:B18"/>
    <mergeCell ref="C16:K16"/>
    <mergeCell ref="A1:H1"/>
    <mergeCell ref="A7:D7"/>
    <mergeCell ref="A11:D11"/>
    <mergeCell ref="A15:D15"/>
    <mergeCell ref="A20:D20"/>
    <mergeCell ref="C8:K8"/>
    <mergeCell ref="A2:K2"/>
    <mergeCell ref="A4:A6"/>
    <mergeCell ref="B4:B6"/>
    <mergeCell ref="C4:K4"/>
    <mergeCell ref="A8:A10"/>
    <mergeCell ref="B8:B10"/>
    <mergeCell ref="B23:K23"/>
    <mergeCell ref="B24:K24"/>
    <mergeCell ref="B25:K25"/>
    <mergeCell ref="B26:K26"/>
    <mergeCell ref="B27:K27"/>
  </mergeCells>
  <pageMargins left="0.32291666666666669" right="0.23958333333333334" top="0.71875" bottom="0.42708333333333331" header="0.51180555555555551" footer="0.51180555555555551"/>
  <pageSetup paperSize="9" firstPageNumber="0" orientation="landscape" horizontalDpi="300" verticalDpi="300" r:id="rId1"/>
  <headerFooter alignWithMargins="0">
    <oddHeader>&amp;L55/2019/PN&amp;RZał. nr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K23"/>
  <sheetViews>
    <sheetView zoomScaleNormal="100" workbookViewId="0">
      <selection activeCell="D14" sqref="D14"/>
    </sheetView>
  </sheetViews>
  <sheetFormatPr defaultColWidth="11.5703125" defaultRowHeight="12.75" x14ac:dyDescent="0.2"/>
  <cols>
    <col min="1" max="1" width="4.140625" style="24" customWidth="1"/>
    <col min="2" max="2" width="11" style="24" customWidth="1"/>
    <col min="3" max="3" width="64.28515625" style="24" customWidth="1"/>
    <col min="4" max="4" width="9.85546875" style="24" customWidth="1"/>
    <col min="5" max="5" width="8.28515625" style="24" customWidth="1"/>
    <col min="6" max="7" width="11.5703125" style="24"/>
    <col min="8" max="8" width="4.7109375" style="24" customWidth="1"/>
    <col min="9" max="9" width="11.5703125" style="24"/>
    <col min="10" max="10" width="9.7109375" style="24" customWidth="1"/>
    <col min="11" max="11" width="13.42578125" style="24" customWidth="1"/>
    <col min="12" max="16384" width="11.5703125" style="24"/>
  </cols>
  <sheetData>
    <row r="1" spans="1:11" ht="15.75" x14ac:dyDescent="0.2">
      <c r="A1" s="61" t="s">
        <v>99</v>
      </c>
      <c r="B1" s="35"/>
    </row>
    <row r="2" spans="1:11" ht="31.5" customHeight="1" x14ac:dyDescent="0.2">
      <c r="A2" s="119" t="s">
        <v>299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38.25" x14ac:dyDescent="0.2">
      <c r="A3" s="26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100</v>
      </c>
      <c r="G3" s="28" t="s">
        <v>7</v>
      </c>
      <c r="H3" s="28" t="s">
        <v>8</v>
      </c>
      <c r="I3" s="28" t="s">
        <v>9</v>
      </c>
      <c r="J3" s="28" t="s">
        <v>101</v>
      </c>
      <c r="K3" s="28" t="s">
        <v>11</v>
      </c>
    </row>
    <row r="4" spans="1:11" ht="26.85" customHeight="1" x14ac:dyDescent="0.2">
      <c r="A4" s="122" t="s">
        <v>12</v>
      </c>
      <c r="B4" s="131" t="s">
        <v>102</v>
      </c>
      <c r="C4" s="132" t="s">
        <v>103</v>
      </c>
      <c r="D4" s="132"/>
      <c r="E4" s="132"/>
      <c r="F4" s="132"/>
      <c r="G4" s="132"/>
      <c r="H4" s="132"/>
      <c r="I4" s="132"/>
      <c r="J4" s="132"/>
      <c r="K4" s="132"/>
    </row>
    <row r="5" spans="1:11" ht="54.75" customHeight="1" x14ac:dyDescent="0.2">
      <c r="A5" s="122"/>
      <c r="B5" s="131"/>
      <c r="C5" s="29" t="s">
        <v>290</v>
      </c>
      <c r="D5" s="31" t="s">
        <v>14</v>
      </c>
      <c r="E5" s="31">
        <v>4</v>
      </c>
      <c r="F5" s="38"/>
      <c r="G5" s="38">
        <f>E5*F5</f>
        <v>0</v>
      </c>
      <c r="H5" s="31"/>
      <c r="I5" s="38">
        <f>G5*H5%</f>
        <v>0</v>
      </c>
      <c r="J5" s="68">
        <f>K5/E5</f>
        <v>0</v>
      </c>
      <c r="K5" s="38">
        <f>G5+I5</f>
        <v>0</v>
      </c>
    </row>
    <row r="6" spans="1:11" ht="38.25" x14ac:dyDescent="0.2">
      <c r="A6" s="122"/>
      <c r="B6" s="131"/>
      <c r="C6" s="30" t="s">
        <v>304</v>
      </c>
      <c r="D6" s="31" t="s">
        <v>14</v>
      </c>
      <c r="E6" s="31">
        <v>4</v>
      </c>
      <c r="F6" s="38"/>
      <c r="G6" s="38">
        <f>E6*F6</f>
        <v>0</v>
      </c>
      <c r="H6" s="31"/>
      <c r="I6" s="38">
        <f>G6*H6%</f>
        <v>0</v>
      </c>
      <c r="J6" s="68">
        <f>K6/E6</f>
        <v>0</v>
      </c>
      <c r="K6" s="38">
        <f>G6+I6</f>
        <v>0</v>
      </c>
    </row>
    <row r="7" spans="1:11" ht="22.5" customHeight="1" x14ac:dyDescent="0.2">
      <c r="A7" s="130" t="s">
        <v>303</v>
      </c>
      <c r="B7" s="124"/>
      <c r="C7" s="124"/>
      <c r="D7" s="124"/>
      <c r="E7" s="125"/>
      <c r="F7" s="66"/>
      <c r="G7" s="67">
        <f t="shared" ref="G7:K7" si="0">SUM(G5:G6)</f>
        <v>0</v>
      </c>
      <c r="H7" s="66"/>
      <c r="I7" s="67">
        <f t="shared" si="0"/>
        <v>0</v>
      </c>
      <c r="J7" s="67"/>
      <c r="K7" s="67">
        <f t="shared" si="0"/>
        <v>0</v>
      </c>
    </row>
    <row r="8" spans="1:11" ht="14.85" customHeight="1" x14ac:dyDescent="0.2">
      <c r="A8" s="122" t="s">
        <v>15</v>
      </c>
      <c r="B8" s="131" t="s">
        <v>102</v>
      </c>
      <c r="C8" s="132" t="s">
        <v>104</v>
      </c>
      <c r="D8" s="132"/>
      <c r="E8" s="132"/>
      <c r="F8" s="132"/>
      <c r="G8" s="132"/>
      <c r="H8" s="132"/>
      <c r="I8" s="132"/>
      <c r="J8" s="132"/>
      <c r="K8" s="132"/>
    </row>
    <row r="9" spans="1:11" x14ac:dyDescent="0.2">
      <c r="A9" s="122"/>
      <c r="B9" s="131"/>
      <c r="C9" s="30" t="s">
        <v>105</v>
      </c>
      <c r="D9" s="31" t="s">
        <v>14</v>
      </c>
      <c r="E9" s="31">
        <v>1</v>
      </c>
      <c r="F9" s="33"/>
      <c r="G9" s="38">
        <f>E9*F9</f>
        <v>0</v>
      </c>
      <c r="H9" s="31"/>
      <c r="I9" s="38">
        <f>G9*H9%</f>
        <v>0</v>
      </c>
      <c r="J9" s="68">
        <f>K9/E9</f>
        <v>0</v>
      </c>
      <c r="K9" s="38">
        <f>G9+I9</f>
        <v>0</v>
      </c>
    </row>
    <row r="10" spans="1:11" x14ac:dyDescent="0.2">
      <c r="A10" s="122"/>
      <c r="B10" s="131"/>
      <c r="C10" s="30" t="s">
        <v>106</v>
      </c>
      <c r="D10" s="31" t="s">
        <v>14</v>
      </c>
      <c r="E10" s="31">
        <v>1</v>
      </c>
      <c r="F10" s="33"/>
      <c r="G10" s="38">
        <f>E10*F10</f>
        <v>0</v>
      </c>
      <c r="H10" s="31"/>
      <c r="I10" s="38">
        <f>G10*H10%</f>
        <v>0</v>
      </c>
      <c r="J10" s="68">
        <f>K10/E10</f>
        <v>0</v>
      </c>
      <c r="K10" s="38">
        <f>G10+I10</f>
        <v>0</v>
      </c>
    </row>
    <row r="11" spans="1:11" ht="22.5" customHeight="1" x14ac:dyDescent="0.2">
      <c r="A11" s="130" t="s">
        <v>310</v>
      </c>
      <c r="B11" s="124"/>
      <c r="C11" s="124"/>
      <c r="D11" s="124"/>
      <c r="E11" s="125"/>
      <c r="F11" s="66"/>
      <c r="G11" s="67">
        <f t="shared" ref="G11" si="1">SUM(G9:G10)</f>
        <v>0</v>
      </c>
      <c r="H11" s="66"/>
      <c r="I11" s="67">
        <f t="shared" ref="I11" si="2">SUM(I9:I10)</f>
        <v>0</v>
      </c>
      <c r="J11" s="67"/>
      <c r="K11" s="67">
        <f t="shared" ref="K11" si="3">SUM(K9:K10)</f>
        <v>0</v>
      </c>
    </row>
    <row r="12" spans="1:11" ht="14.85" customHeight="1" x14ac:dyDescent="0.2">
      <c r="A12" s="1"/>
      <c r="B12" s="31"/>
      <c r="C12" s="132" t="s">
        <v>107</v>
      </c>
      <c r="D12" s="132"/>
      <c r="E12" s="132"/>
      <c r="F12" s="132"/>
      <c r="G12" s="132"/>
      <c r="H12" s="132"/>
      <c r="I12" s="132"/>
      <c r="J12" s="132"/>
      <c r="K12" s="132"/>
    </row>
    <row r="13" spans="1:11" ht="25.5" x14ac:dyDescent="0.2">
      <c r="A13" s="1" t="s">
        <v>16</v>
      </c>
      <c r="B13" s="31" t="s">
        <v>102</v>
      </c>
      <c r="C13" s="62" t="s">
        <v>305</v>
      </c>
      <c r="D13" s="37" t="s">
        <v>60</v>
      </c>
      <c r="E13" s="37">
        <v>24</v>
      </c>
      <c r="F13" s="63"/>
      <c r="G13" s="38">
        <f>E13*F13</f>
        <v>0</v>
      </c>
      <c r="H13" s="31">
        <v>8</v>
      </c>
      <c r="I13" s="38">
        <f>G13*H13%</f>
        <v>0</v>
      </c>
      <c r="J13" s="68">
        <f>K13/E13</f>
        <v>0</v>
      </c>
      <c r="K13" s="38">
        <f>G13+I13</f>
        <v>0</v>
      </c>
    </row>
    <row r="14" spans="1:11" ht="32.25" customHeight="1" x14ac:dyDescent="0.2">
      <c r="A14" s="1" t="s">
        <v>17</v>
      </c>
      <c r="B14" s="31" t="s">
        <v>102</v>
      </c>
      <c r="C14" s="30" t="s">
        <v>108</v>
      </c>
      <c r="D14" s="31" t="s">
        <v>60</v>
      </c>
      <c r="E14" s="31">
        <v>40</v>
      </c>
      <c r="F14" s="63"/>
      <c r="G14" s="38">
        <f>E14*F14</f>
        <v>0</v>
      </c>
      <c r="H14" s="31">
        <v>8</v>
      </c>
      <c r="I14" s="38">
        <f>G14*H14%</f>
        <v>0</v>
      </c>
      <c r="J14" s="68">
        <f>K14/E14</f>
        <v>0</v>
      </c>
      <c r="K14" s="38">
        <f>G14+I14</f>
        <v>0</v>
      </c>
    </row>
    <row r="15" spans="1:11" ht="25.5" x14ac:dyDescent="0.2">
      <c r="A15" s="1" t="s">
        <v>18</v>
      </c>
      <c r="B15" s="31" t="s">
        <v>102</v>
      </c>
      <c r="C15" s="30" t="s">
        <v>109</v>
      </c>
      <c r="D15" s="37" t="s">
        <v>60</v>
      </c>
      <c r="E15" s="37">
        <v>10</v>
      </c>
      <c r="F15" s="63"/>
      <c r="G15" s="38">
        <f>E15*F15</f>
        <v>0</v>
      </c>
      <c r="H15" s="31">
        <v>8</v>
      </c>
      <c r="I15" s="38">
        <f>G15*H15%</f>
        <v>0</v>
      </c>
      <c r="J15" s="68">
        <f>K15/E15</f>
        <v>0</v>
      </c>
      <c r="K15" s="38">
        <f>G15+I15</f>
        <v>0</v>
      </c>
    </row>
    <row r="16" spans="1:11" x14ac:dyDescent="0.2">
      <c r="A16" s="1" t="s">
        <v>19</v>
      </c>
      <c r="B16" s="31" t="s">
        <v>102</v>
      </c>
      <c r="C16" s="30" t="s">
        <v>110</v>
      </c>
      <c r="D16" s="37" t="s">
        <v>60</v>
      </c>
      <c r="E16" s="37">
        <v>10</v>
      </c>
      <c r="F16" s="38"/>
      <c r="G16" s="38">
        <f>E16*F16</f>
        <v>0</v>
      </c>
      <c r="H16" s="31">
        <v>8</v>
      </c>
      <c r="I16" s="38"/>
      <c r="J16" s="68">
        <f>K16/E16</f>
        <v>0</v>
      </c>
      <c r="K16" s="38">
        <f>G16+I16</f>
        <v>0</v>
      </c>
    </row>
    <row r="17" spans="1:11" ht="28.5" customHeight="1" x14ac:dyDescent="0.2">
      <c r="A17" s="115" t="s">
        <v>42</v>
      </c>
      <c r="B17" s="115"/>
      <c r="C17" s="115"/>
      <c r="D17" s="115"/>
      <c r="E17" s="115"/>
      <c r="F17" s="115"/>
      <c r="G17" s="39">
        <f>G7+G11+G13+G14+G15+G16</f>
        <v>0</v>
      </c>
      <c r="H17" s="31" t="s">
        <v>43</v>
      </c>
      <c r="I17" s="39">
        <f>I7+I11+I13+I14+I15+I16</f>
        <v>0</v>
      </c>
      <c r="J17" s="31" t="s">
        <v>43</v>
      </c>
      <c r="K17" s="39">
        <f>K7+K11+K13+K14+K15+K16</f>
        <v>0</v>
      </c>
    </row>
    <row r="18" spans="1:11" ht="14.85" customHeight="1" x14ac:dyDescent="0.2">
      <c r="A18" s="40"/>
      <c r="B18" s="128" t="s">
        <v>84</v>
      </c>
      <c r="C18" s="12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">
      <c r="A19" s="41" t="s">
        <v>12</v>
      </c>
      <c r="B19" s="100" t="s">
        <v>269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x14ac:dyDescent="0.2">
      <c r="A20" s="41" t="s">
        <v>270</v>
      </c>
      <c r="B20" s="100" t="s">
        <v>301</v>
      </c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ht="24.75" customHeight="1" x14ac:dyDescent="0.2">
      <c r="A21" s="41" t="s">
        <v>16</v>
      </c>
      <c r="B21" s="100" t="s">
        <v>295</v>
      </c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ht="27" customHeight="1" x14ac:dyDescent="0.2">
      <c r="A22" s="41" t="s">
        <v>17</v>
      </c>
      <c r="B22" s="100" t="s">
        <v>300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1" s="35" customFormat="1" x14ac:dyDescent="0.2">
      <c r="A23" s="41" t="s">
        <v>18</v>
      </c>
      <c r="B23" s="109" t="s">
        <v>274</v>
      </c>
      <c r="C23" s="100"/>
      <c r="D23" s="100"/>
      <c r="E23" s="100"/>
      <c r="F23" s="100"/>
      <c r="G23" s="100"/>
      <c r="H23" s="100"/>
      <c r="I23" s="100"/>
      <c r="J23" s="100"/>
      <c r="K23" s="100"/>
    </row>
  </sheetData>
  <sheetProtection selectLockedCells="1" selectUnlockedCells="1"/>
  <mergeCells count="17">
    <mergeCell ref="B18:K18"/>
    <mergeCell ref="A7:E7"/>
    <mergeCell ref="A11:E11"/>
    <mergeCell ref="A2:K2"/>
    <mergeCell ref="A4:A6"/>
    <mergeCell ref="B4:B6"/>
    <mergeCell ref="C4:K4"/>
    <mergeCell ref="A17:F17"/>
    <mergeCell ref="A8:A10"/>
    <mergeCell ref="B8:B10"/>
    <mergeCell ref="C8:K8"/>
    <mergeCell ref="C12:K12"/>
    <mergeCell ref="B19:K19"/>
    <mergeCell ref="B20:K20"/>
    <mergeCell ref="B21:K21"/>
    <mergeCell ref="B22:K22"/>
    <mergeCell ref="B23:K23"/>
  </mergeCells>
  <pageMargins left="0.328125" right="0.25312499999999999" top="0.78749999999999998" bottom="0.78749999999999998" header="0.51180555555555551" footer="0.51180555555555551"/>
  <pageSetup paperSize="9" scale="90" firstPageNumber="0" orientation="landscape" horizontalDpi="300" verticalDpi="300" r:id="rId1"/>
  <headerFooter alignWithMargins="0">
    <oddHeader>&amp;L55/2019/PN&amp;RZał. nr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K15"/>
  <sheetViews>
    <sheetView zoomScaleNormal="100" workbookViewId="0">
      <selection activeCell="A13" sqref="A13:F13"/>
    </sheetView>
  </sheetViews>
  <sheetFormatPr defaultColWidth="11.5703125" defaultRowHeight="12.75" x14ac:dyDescent="0.2"/>
  <cols>
    <col min="1" max="1" width="3.85546875" style="24" customWidth="1"/>
    <col min="2" max="2" width="11.5703125" style="24"/>
    <col min="3" max="3" width="57.85546875" style="24" customWidth="1"/>
    <col min="4" max="4" width="5.42578125" style="24" customWidth="1"/>
    <col min="5" max="5" width="6" style="24" customWidth="1"/>
    <col min="6" max="6" width="10.28515625" style="24" customWidth="1"/>
    <col min="7" max="7" width="11.5703125" style="24"/>
    <col min="8" max="8" width="4.5703125" style="24" customWidth="1"/>
    <col min="9" max="9" width="9.85546875" style="24" customWidth="1"/>
    <col min="10" max="10" width="11.42578125" style="24" customWidth="1"/>
    <col min="11" max="11" width="11.7109375" style="24" customWidth="1"/>
    <col min="12" max="16384" width="11.5703125" style="24"/>
  </cols>
  <sheetData>
    <row r="1" spans="1:11" x14ac:dyDescent="0.2">
      <c r="A1" s="116" t="s">
        <v>111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30" customHeight="1" x14ac:dyDescent="0.2">
      <c r="A2" s="119" t="s">
        <v>302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38.25" x14ac:dyDescent="0.2">
      <c r="A3" s="26" t="s">
        <v>1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</row>
    <row r="4" spans="1:11" ht="14.85" customHeight="1" x14ac:dyDescent="0.2">
      <c r="A4" s="26"/>
      <c r="B4" s="27"/>
      <c r="C4" s="135" t="s">
        <v>112</v>
      </c>
      <c r="D4" s="135"/>
      <c r="E4" s="135"/>
      <c r="F4" s="135"/>
      <c r="G4" s="135"/>
      <c r="H4" s="135"/>
      <c r="I4" s="135"/>
      <c r="J4" s="135"/>
      <c r="K4" s="135"/>
    </row>
    <row r="5" spans="1:11" ht="26.85" customHeight="1" x14ac:dyDescent="0.2">
      <c r="A5" s="122" t="s">
        <v>12</v>
      </c>
      <c r="B5" s="136" t="s">
        <v>113</v>
      </c>
      <c r="C5" s="2" t="s">
        <v>114</v>
      </c>
      <c r="D5" s="31" t="s">
        <v>14</v>
      </c>
      <c r="E5" s="31">
        <v>4</v>
      </c>
      <c r="F5" s="33"/>
      <c r="G5" s="33">
        <f>E5*F5</f>
        <v>0</v>
      </c>
      <c r="H5" s="31"/>
      <c r="I5" s="33">
        <f>G5*H5%</f>
        <v>0</v>
      </c>
      <c r="J5" s="33">
        <f>K5/E5</f>
        <v>0</v>
      </c>
      <c r="K5" s="33">
        <f>G5+I5</f>
        <v>0</v>
      </c>
    </row>
    <row r="6" spans="1:11" ht="25.5" x14ac:dyDescent="0.2">
      <c r="A6" s="122"/>
      <c r="B6" s="136"/>
      <c r="C6" s="2" t="s">
        <v>115</v>
      </c>
      <c r="D6" s="31" t="s">
        <v>14</v>
      </c>
      <c r="E6" s="31">
        <v>1</v>
      </c>
      <c r="F6" s="33"/>
      <c r="G6" s="33">
        <f>E6*F6</f>
        <v>0</v>
      </c>
      <c r="H6" s="31"/>
      <c r="I6" s="33">
        <f t="shared" ref="I6:I7" si="0">G6*H6%</f>
        <v>0</v>
      </c>
      <c r="J6" s="33">
        <f t="shared" ref="J6:J7" si="1">K6/E6</f>
        <v>0</v>
      </c>
      <c r="K6" s="33">
        <f t="shared" ref="K6:K7" si="2">G6+I6</f>
        <v>0</v>
      </c>
    </row>
    <row r="7" spans="1:11" ht="25.5" x14ac:dyDescent="0.2">
      <c r="A7" s="122"/>
      <c r="B7" s="136"/>
      <c r="C7" s="2" t="s">
        <v>116</v>
      </c>
      <c r="D7" s="31" t="s">
        <v>14</v>
      </c>
      <c r="E7" s="31">
        <v>2</v>
      </c>
      <c r="F7" s="33"/>
      <c r="G7" s="33">
        <f>E7*F7</f>
        <v>0</v>
      </c>
      <c r="H7" s="31"/>
      <c r="I7" s="33">
        <f t="shared" si="0"/>
        <v>0</v>
      </c>
      <c r="J7" s="33">
        <f t="shared" si="1"/>
        <v>0</v>
      </c>
      <c r="K7" s="33">
        <f t="shared" si="2"/>
        <v>0</v>
      </c>
    </row>
    <row r="8" spans="1:11" x14ac:dyDescent="0.2">
      <c r="A8" s="123" t="s">
        <v>303</v>
      </c>
      <c r="B8" s="133"/>
      <c r="C8" s="133"/>
      <c r="D8" s="133"/>
      <c r="E8" s="133"/>
      <c r="F8" s="134"/>
      <c r="G8" s="46">
        <f>SUM(G5:G7)</f>
        <v>0</v>
      </c>
      <c r="H8" s="44"/>
      <c r="I8" s="46">
        <f>SUM(I5:I7)</f>
        <v>0</v>
      </c>
      <c r="J8" s="46"/>
      <c r="K8" s="46">
        <f t="shared" ref="K8" si="3">SUM(K5:K7)</f>
        <v>0</v>
      </c>
    </row>
    <row r="9" spans="1:11" ht="14.85" customHeight="1" x14ac:dyDescent="0.2">
      <c r="A9" s="120" t="s">
        <v>15</v>
      </c>
      <c r="B9" s="131" t="s">
        <v>113</v>
      </c>
      <c r="C9" s="135" t="s">
        <v>117</v>
      </c>
      <c r="D9" s="135"/>
      <c r="E9" s="135"/>
      <c r="F9" s="135"/>
      <c r="G9" s="135"/>
      <c r="H9" s="135"/>
      <c r="I9" s="135"/>
      <c r="J9" s="135"/>
      <c r="K9" s="135"/>
    </row>
    <row r="10" spans="1:11" ht="38.25" x14ac:dyDescent="0.2">
      <c r="A10" s="120"/>
      <c r="B10" s="131"/>
      <c r="C10" s="30" t="s">
        <v>118</v>
      </c>
      <c r="D10" s="31" t="s">
        <v>14</v>
      </c>
      <c r="E10" s="31">
        <v>2</v>
      </c>
      <c r="F10" s="33"/>
      <c r="G10" s="33">
        <f>E10*F10</f>
        <v>0</v>
      </c>
      <c r="H10" s="31"/>
      <c r="I10" s="33">
        <f>(G10*H10)/100</f>
        <v>0</v>
      </c>
      <c r="J10" s="33">
        <f>F10*(1+H10/100)</f>
        <v>0</v>
      </c>
      <c r="K10" s="33">
        <f>J10*E10</f>
        <v>0</v>
      </c>
    </row>
    <row r="11" spans="1:11" ht="25.5" x14ac:dyDescent="0.2">
      <c r="A11" s="120"/>
      <c r="B11" s="131"/>
      <c r="C11" s="30" t="s">
        <v>119</v>
      </c>
      <c r="D11" s="31" t="s">
        <v>14</v>
      </c>
      <c r="E11" s="31">
        <v>2</v>
      </c>
      <c r="F11" s="33"/>
      <c r="G11" s="33">
        <f>E11*F11</f>
        <v>0</v>
      </c>
      <c r="H11" s="31"/>
      <c r="I11" s="33">
        <f>G11*(H11/100)</f>
        <v>0</v>
      </c>
      <c r="J11" s="33">
        <f>F11*(1+H11/100)</f>
        <v>0</v>
      </c>
      <c r="K11" s="33">
        <f>J11*E11</f>
        <v>0</v>
      </c>
    </row>
    <row r="12" spans="1:11" x14ac:dyDescent="0.2">
      <c r="A12" s="123" t="s">
        <v>310</v>
      </c>
      <c r="B12" s="133"/>
      <c r="C12" s="133"/>
      <c r="D12" s="133"/>
      <c r="E12" s="133"/>
      <c r="F12" s="134"/>
      <c r="G12" s="46">
        <f>SUM(G10:G11)</f>
        <v>0</v>
      </c>
      <c r="H12" s="44"/>
      <c r="I12" s="46">
        <f>SUM(I10:I11)</f>
        <v>0</v>
      </c>
      <c r="J12" s="46"/>
      <c r="K12" s="46">
        <f t="shared" ref="K12" si="4">SUM(K9:K11)</f>
        <v>0</v>
      </c>
    </row>
    <row r="13" spans="1:11" ht="21" customHeight="1" x14ac:dyDescent="0.2">
      <c r="A13" s="115" t="s">
        <v>42</v>
      </c>
      <c r="B13" s="115"/>
      <c r="C13" s="115"/>
      <c r="D13" s="115"/>
      <c r="E13" s="115"/>
      <c r="F13" s="115"/>
      <c r="G13" s="39">
        <f>G8+G12</f>
        <v>0</v>
      </c>
      <c r="H13" s="31" t="s">
        <v>43</v>
      </c>
      <c r="I13" s="39">
        <f>I8+I12</f>
        <v>0</v>
      </c>
      <c r="J13" s="31" t="s">
        <v>43</v>
      </c>
      <c r="K13" s="39">
        <f>K8+K12</f>
        <v>0</v>
      </c>
    </row>
    <row r="14" spans="1:11" ht="14.85" customHeight="1" x14ac:dyDescent="0.2">
      <c r="A14" s="40"/>
      <c r="B14" s="128" t="s">
        <v>84</v>
      </c>
      <c r="C14" s="12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">
      <c r="A15" s="41" t="s">
        <v>12</v>
      </c>
      <c r="B15" s="100" t="s">
        <v>274</v>
      </c>
      <c r="C15" s="100"/>
      <c r="D15" s="100"/>
      <c r="E15" s="100"/>
      <c r="F15" s="100"/>
      <c r="G15" s="100"/>
      <c r="H15" s="100"/>
      <c r="I15" s="100"/>
      <c r="J15" s="100"/>
      <c r="K15" s="100"/>
    </row>
  </sheetData>
  <sheetProtection selectLockedCells="1" selectUnlockedCells="1"/>
  <mergeCells count="13">
    <mergeCell ref="A1:K1"/>
    <mergeCell ref="A8:F8"/>
    <mergeCell ref="A12:F12"/>
    <mergeCell ref="B14:K14"/>
    <mergeCell ref="B15:K15"/>
    <mergeCell ref="A13:F13"/>
    <mergeCell ref="A2:K2"/>
    <mergeCell ref="C4:K4"/>
    <mergeCell ref="A5:A7"/>
    <mergeCell ref="B5:B7"/>
    <mergeCell ref="A9:A11"/>
    <mergeCell ref="B9:B11"/>
    <mergeCell ref="C9:K9"/>
  </mergeCells>
  <pageMargins left="0.30208333333333331" right="0.27083333333333331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&amp;L55/2019/PN&amp;RZał. nr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K99"/>
  <sheetViews>
    <sheetView topLeftCell="A52" zoomScaleNormal="100" workbookViewId="0">
      <selection activeCell="C56" sqref="C56:F56"/>
    </sheetView>
  </sheetViews>
  <sheetFormatPr defaultColWidth="11.5703125" defaultRowHeight="12.75" x14ac:dyDescent="0.2"/>
  <cols>
    <col min="1" max="1" width="5.140625" style="4" customWidth="1"/>
    <col min="2" max="2" width="11.5703125" style="4"/>
    <col min="3" max="3" width="68.140625" style="4" customWidth="1"/>
    <col min="4" max="5" width="6" style="4" customWidth="1"/>
    <col min="6" max="6" width="9.85546875" style="4" customWidth="1"/>
    <col min="7" max="7" width="10.5703125" style="4" customWidth="1"/>
    <col min="8" max="8" width="5.42578125" style="4" customWidth="1"/>
    <col min="9" max="9" width="9.5703125" style="4" customWidth="1"/>
    <col min="10" max="10" width="10" style="4" customWidth="1"/>
    <col min="11" max="11" width="11.42578125" style="4" customWidth="1"/>
    <col min="12" max="16384" width="11.5703125" style="4"/>
  </cols>
  <sheetData>
    <row r="1" spans="1:11" x14ac:dyDescent="0.2">
      <c r="A1" s="139" t="s">
        <v>120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x14ac:dyDescent="0.2">
      <c r="A2" s="139" t="s">
        <v>307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38.25" x14ac:dyDescent="0.2">
      <c r="A3" s="9" t="s">
        <v>1</v>
      </c>
      <c r="B3" s="70" t="s">
        <v>2</v>
      </c>
      <c r="C3" s="7" t="s">
        <v>3</v>
      </c>
      <c r="D3" s="7" t="s">
        <v>4</v>
      </c>
      <c r="E3" s="7" t="s">
        <v>5</v>
      </c>
      <c r="F3" s="7" t="s">
        <v>121</v>
      </c>
      <c r="G3" s="7" t="s">
        <v>7</v>
      </c>
      <c r="H3" s="7" t="s">
        <v>8</v>
      </c>
      <c r="I3" s="7" t="s">
        <v>9</v>
      </c>
      <c r="J3" s="7" t="s">
        <v>122</v>
      </c>
      <c r="K3" s="7" t="s">
        <v>11</v>
      </c>
    </row>
    <row r="4" spans="1:11" x14ac:dyDescent="0.2">
      <c r="A4" s="71" t="s">
        <v>12</v>
      </c>
      <c r="B4" s="10" t="s">
        <v>123</v>
      </c>
      <c r="C4" s="10" t="s">
        <v>124</v>
      </c>
      <c r="D4" s="12" t="s">
        <v>125</v>
      </c>
      <c r="E4" s="12">
        <v>1</v>
      </c>
      <c r="F4" s="72"/>
      <c r="G4" s="72">
        <f>E4*F4</f>
        <v>0</v>
      </c>
      <c r="H4" s="73"/>
      <c r="I4" s="72">
        <f>G4*H4%</f>
        <v>0</v>
      </c>
      <c r="J4" s="72">
        <f>K4/E4</f>
        <v>0</v>
      </c>
      <c r="K4" s="72">
        <f>G4+I4</f>
        <v>0</v>
      </c>
    </row>
    <row r="5" spans="1:11" ht="25.5" x14ac:dyDescent="0.2">
      <c r="A5" s="71" t="s">
        <v>15</v>
      </c>
      <c r="B5" s="10" t="s">
        <v>126</v>
      </c>
      <c r="C5" s="74" t="s">
        <v>127</v>
      </c>
      <c r="D5" s="75" t="s">
        <v>14</v>
      </c>
      <c r="E5" s="75">
        <v>1</v>
      </c>
      <c r="F5" s="76"/>
      <c r="G5" s="77">
        <f>E5*F5</f>
        <v>0</v>
      </c>
      <c r="H5" s="78"/>
      <c r="I5" s="72">
        <f t="shared" ref="I5:I6" si="0">G5*H5%</f>
        <v>0</v>
      </c>
      <c r="J5" s="72">
        <f t="shared" ref="J5:J6" si="1">K5/E5</f>
        <v>0</v>
      </c>
      <c r="K5" s="72">
        <f t="shared" ref="K5:K6" si="2">G5+I5</f>
        <v>0</v>
      </c>
    </row>
    <row r="6" spans="1:11" ht="38.25" x14ac:dyDescent="0.2">
      <c r="A6" s="71" t="s">
        <v>16</v>
      </c>
      <c r="B6" s="10" t="s">
        <v>128</v>
      </c>
      <c r="C6" s="74" t="s">
        <v>129</v>
      </c>
      <c r="D6" s="79" t="s">
        <v>125</v>
      </c>
      <c r="E6" s="79">
        <v>1</v>
      </c>
      <c r="F6" s="80"/>
      <c r="G6" s="80">
        <f>E6*F6</f>
        <v>0</v>
      </c>
      <c r="H6" s="81"/>
      <c r="I6" s="72">
        <f t="shared" si="0"/>
        <v>0</v>
      </c>
      <c r="J6" s="72">
        <f t="shared" si="1"/>
        <v>0</v>
      </c>
      <c r="K6" s="72">
        <f t="shared" si="2"/>
        <v>0</v>
      </c>
    </row>
    <row r="7" spans="1:11" ht="14.85" customHeight="1" x14ac:dyDescent="0.2">
      <c r="A7" s="142" t="s">
        <v>42</v>
      </c>
      <c r="B7" s="142"/>
      <c r="C7" s="142"/>
      <c r="D7" s="142"/>
      <c r="E7" s="142"/>
      <c r="F7" s="142"/>
      <c r="G7" s="21">
        <f>SUM(G4:G6)</f>
        <v>0</v>
      </c>
      <c r="H7" s="12" t="s">
        <v>43</v>
      </c>
      <c r="I7" s="21">
        <f>SUM(I4:I6)</f>
        <v>0</v>
      </c>
      <c r="J7" s="12" t="s">
        <v>43</v>
      </c>
      <c r="K7" s="21">
        <f>SUM(K4:K6)</f>
        <v>0</v>
      </c>
    </row>
    <row r="8" spans="1:11" ht="15.4" customHeight="1" x14ac:dyDescent="0.2">
      <c r="A8" s="82"/>
      <c r="B8" s="147" t="s">
        <v>84</v>
      </c>
      <c r="C8" s="147"/>
      <c r="D8" s="108"/>
      <c r="E8" s="108"/>
      <c r="F8" s="108"/>
      <c r="G8" s="108"/>
      <c r="H8" s="108"/>
      <c r="I8" s="108"/>
      <c r="J8" s="108"/>
      <c r="K8" s="108"/>
    </row>
    <row r="9" spans="1:11" ht="14.85" customHeight="1" x14ac:dyDescent="0.2">
      <c r="A9" s="83" t="s">
        <v>12</v>
      </c>
      <c r="B9" s="140" t="s">
        <v>130</v>
      </c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41.1" customHeight="1" x14ac:dyDescent="0.2">
      <c r="A10" s="84"/>
      <c r="B10" s="90" t="s">
        <v>131</v>
      </c>
      <c r="C10" s="146" t="s">
        <v>132</v>
      </c>
      <c r="D10" s="146"/>
      <c r="E10" s="146"/>
      <c r="F10" s="146"/>
      <c r="G10" s="148" t="s">
        <v>133</v>
      </c>
      <c r="H10" s="149"/>
      <c r="I10" s="150"/>
      <c r="J10" s="150"/>
      <c r="K10" s="151"/>
    </row>
    <row r="11" spans="1:11" ht="14.85" customHeight="1" x14ac:dyDescent="0.2">
      <c r="A11" s="84"/>
      <c r="B11" s="85" t="s">
        <v>12</v>
      </c>
      <c r="C11" s="142" t="s">
        <v>134</v>
      </c>
      <c r="D11" s="142"/>
      <c r="E11" s="142"/>
      <c r="F11" s="143"/>
      <c r="G11" s="137"/>
      <c r="H11" s="137"/>
      <c r="I11" s="137"/>
      <c r="J11" s="137"/>
      <c r="K11" s="137"/>
    </row>
    <row r="12" spans="1:11" ht="14.85" customHeight="1" x14ac:dyDescent="0.2">
      <c r="A12" s="84"/>
      <c r="B12" s="85" t="s">
        <v>15</v>
      </c>
      <c r="C12" s="144" t="s">
        <v>135</v>
      </c>
      <c r="D12" s="144"/>
      <c r="E12" s="144"/>
      <c r="F12" s="145"/>
      <c r="G12" s="137"/>
      <c r="H12" s="137"/>
      <c r="I12" s="138"/>
      <c r="J12" s="138"/>
      <c r="K12" s="138"/>
    </row>
    <row r="13" spans="1:11" ht="14.85" customHeight="1" x14ac:dyDescent="0.2">
      <c r="A13" s="84"/>
      <c r="B13" s="85" t="s">
        <v>16</v>
      </c>
      <c r="C13" s="144" t="s">
        <v>136</v>
      </c>
      <c r="D13" s="144"/>
      <c r="E13" s="144"/>
      <c r="F13" s="144"/>
      <c r="G13" s="137"/>
      <c r="H13" s="137"/>
      <c r="I13" s="137"/>
      <c r="J13" s="137"/>
      <c r="K13" s="137"/>
    </row>
    <row r="14" spans="1:11" ht="14.85" customHeight="1" x14ac:dyDescent="0.2">
      <c r="A14" s="84"/>
      <c r="B14" s="85" t="s">
        <v>17</v>
      </c>
      <c r="C14" s="144" t="s">
        <v>137</v>
      </c>
      <c r="D14" s="144"/>
      <c r="E14" s="144"/>
      <c r="F14" s="144"/>
      <c r="G14" s="137"/>
      <c r="H14" s="137"/>
      <c r="I14" s="138"/>
      <c r="J14" s="138"/>
      <c r="K14" s="138"/>
    </row>
    <row r="15" spans="1:11" ht="14.85" customHeight="1" x14ac:dyDescent="0.2">
      <c r="A15" s="84"/>
      <c r="B15" s="85" t="s">
        <v>18</v>
      </c>
      <c r="C15" s="144" t="s">
        <v>138</v>
      </c>
      <c r="D15" s="144"/>
      <c r="E15" s="144"/>
      <c r="F15" s="144"/>
      <c r="G15" s="137"/>
      <c r="H15" s="137"/>
      <c r="I15" s="137"/>
      <c r="J15" s="137"/>
      <c r="K15" s="137"/>
    </row>
    <row r="16" spans="1:11" ht="14.85" customHeight="1" x14ac:dyDescent="0.2">
      <c r="A16" s="84"/>
      <c r="B16" s="85" t="s">
        <v>19</v>
      </c>
      <c r="C16" s="144" t="s">
        <v>139</v>
      </c>
      <c r="D16" s="144"/>
      <c r="E16" s="144"/>
      <c r="F16" s="144"/>
      <c r="G16" s="137"/>
      <c r="H16" s="137"/>
      <c r="I16" s="138"/>
      <c r="J16" s="138"/>
      <c r="K16" s="138"/>
    </row>
    <row r="17" spans="1:11" ht="14.85" customHeight="1" x14ac:dyDescent="0.2">
      <c r="A17" s="84"/>
      <c r="B17" s="85" t="s">
        <v>20</v>
      </c>
      <c r="C17" s="142" t="s">
        <v>140</v>
      </c>
      <c r="D17" s="142"/>
      <c r="E17" s="142"/>
      <c r="F17" s="142"/>
      <c r="G17" s="137"/>
      <c r="H17" s="137"/>
      <c r="I17" s="137"/>
      <c r="J17" s="137"/>
      <c r="K17" s="137"/>
    </row>
    <row r="18" spans="1:11" ht="14.85" customHeight="1" x14ac:dyDescent="0.2">
      <c r="A18" s="84"/>
      <c r="B18" s="85" t="s">
        <v>21</v>
      </c>
      <c r="C18" s="142" t="s">
        <v>141</v>
      </c>
      <c r="D18" s="142"/>
      <c r="E18" s="142"/>
      <c r="F18" s="142"/>
      <c r="G18" s="137"/>
      <c r="H18" s="137"/>
      <c r="I18" s="138"/>
      <c r="J18" s="138"/>
      <c r="K18" s="138"/>
    </row>
    <row r="19" spans="1:11" ht="50.65" customHeight="1" x14ac:dyDescent="0.2">
      <c r="A19" s="84"/>
      <c r="B19" s="85" t="s">
        <v>22</v>
      </c>
      <c r="C19" s="142" t="s">
        <v>142</v>
      </c>
      <c r="D19" s="142"/>
      <c r="E19" s="142"/>
      <c r="F19" s="142"/>
      <c r="G19" s="137"/>
      <c r="H19" s="137"/>
      <c r="I19" s="137"/>
      <c r="J19" s="137"/>
      <c r="K19" s="137"/>
    </row>
    <row r="20" spans="1:11" ht="26.85" customHeight="1" x14ac:dyDescent="0.2">
      <c r="A20" s="84"/>
      <c r="B20" s="85" t="s">
        <v>23</v>
      </c>
      <c r="C20" s="142" t="s">
        <v>143</v>
      </c>
      <c r="D20" s="142"/>
      <c r="E20" s="142"/>
      <c r="F20" s="142"/>
      <c r="G20" s="137"/>
      <c r="H20" s="137"/>
      <c r="I20" s="138"/>
      <c r="J20" s="138"/>
      <c r="K20" s="138"/>
    </row>
    <row r="21" spans="1:11" ht="14.85" customHeight="1" x14ac:dyDescent="0.2">
      <c r="A21" s="84"/>
      <c r="B21" s="85" t="s">
        <v>24</v>
      </c>
      <c r="C21" s="142" t="s">
        <v>144</v>
      </c>
      <c r="D21" s="142"/>
      <c r="E21" s="142"/>
      <c r="F21" s="142"/>
      <c r="G21" s="137"/>
      <c r="H21" s="137"/>
      <c r="I21" s="137"/>
      <c r="J21" s="137"/>
      <c r="K21" s="137"/>
    </row>
    <row r="22" spans="1:11" ht="25.5" customHeight="1" x14ac:dyDescent="0.2">
      <c r="A22" s="84"/>
      <c r="B22" s="85" t="s">
        <v>25</v>
      </c>
      <c r="C22" s="142" t="s">
        <v>308</v>
      </c>
      <c r="D22" s="142"/>
      <c r="E22" s="142"/>
      <c r="F22" s="142"/>
      <c r="G22" s="137"/>
      <c r="H22" s="137"/>
      <c r="I22" s="138"/>
      <c r="J22" s="138"/>
      <c r="K22" s="138"/>
    </row>
    <row r="23" spans="1:11" x14ac:dyDescent="0.2">
      <c r="A23" s="84"/>
      <c r="B23" s="85" t="s">
        <v>26</v>
      </c>
      <c r="C23" s="142" t="s">
        <v>309</v>
      </c>
      <c r="D23" s="142"/>
      <c r="E23" s="142"/>
      <c r="F23" s="142"/>
      <c r="G23" s="137"/>
      <c r="H23" s="137"/>
      <c r="I23" s="137"/>
      <c r="J23" s="137"/>
      <c r="K23" s="137"/>
    </row>
    <row r="24" spans="1:11" ht="14.85" customHeight="1" x14ac:dyDescent="0.2">
      <c r="A24" s="84"/>
      <c r="B24" s="89" t="s">
        <v>27</v>
      </c>
      <c r="C24" s="152" t="s">
        <v>145</v>
      </c>
      <c r="D24" s="152"/>
      <c r="E24" s="152"/>
      <c r="F24" s="152"/>
      <c r="G24" s="137"/>
      <c r="H24" s="137"/>
      <c r="I24" s="138"/>
      <c r="J24" s="138"/>
      <c r="K24" s="138"/>
    </row>
    <row r="25" spans="1:11" x14ac:dyDescent="0.2">
      <c r="A25" s="84"/>
      <c r="B25" s="154" t="s">
        <v>146</v>
      </c>
      <c r="C25" s="154"/>
      <c r="D25" s="154"/>
      <c r="E25" s="154"/>
      <c r="F25" s="154"/>
      <c r="G25" s="154"/>
      <c r="H25" s="154"/>
      <c r="I25" s="154"/>
      <c r="J25" s="154"/>
      <c r="K25" s="155"/>
    </row>
    <row r="26" spans="1:11" ht="26.85" customHeight="1" x14ac:dyDescent="0.2">
      <c r="A26" s="84"/>
      <c r="B26" s="90" t="s">
        <v>28</v>
      </c>
      <c r="C26" s="153" t="s">
        <v>147</v>
      </c>
      <c r="D26" s="153"/>
      <c r="E26" s="153"/>
      <c r="F26" s="153"/>
      <c r="G26" s="137"/>
      <c r="H26" s="137"/>
      <c r="I26" s="137"/>
      <c r="J26" s="137"/>
      <c r="K26" s="137"/>
    </row>
    <row r="27" spans="1:11" ht="14.85" customHeight="1" x14ac:dyDescent="0.2">
      <c r="A27" s="84"/>
      <c r="B27" s="85" t="s">
        <v>29</v>
      </c>
      <c r="C27" s="142" t="s">
        <v>148</v>
      </c>
      <c r="D27" s="142"/>
      <c r="E27" s="142"/>
      <c r="F27" s="142"/>
      <c r="G27" s="137"/>
      <c r="H27" s="137"/>
      <c r="I27" s="138"/>
      <c r="J27" s="138"/>
      <c r="K27" s="138"/>
    </row>
    <row r="28" spans="1:11" x14ac:dyDescent="0.2">
      <c r="A28" s="84"/>
      <c r="B28" s="85" t="s">
        <v>30</v>
      </c>
      <c r="C28" s="142" t="s">
        <v>149</v>
      </c>
      <c r="D28" s="142"/>
      <c r="E28" s="142"/>
      <c r="F28" s="142"/>
      <c r="G28" s="137"/>
      <c r="H28" s="137"/>
      <c r="I28" s="137"/>
      <c r="J28" s="137"/>
      <c r="K28" s="137"/>
    </row>
    <row r="29" spans="1:11" x14ac:dyDescent="0.2">
      <c r="A29" s="84"/>
      <c r="B29" s="85" t="s">
        <v>31</v>
      </c>
      <c r="C29" s="142" t="s">
        <v>150</v>
      </c>
      <c r="D29" s="142"/>
      <c r="E29" s="142"/>
      <c r="F29" s="142"/>
      <c r="G29" s="137"/>
      <c r="H29" s="137"/>
      <c r="I29" s="138"/>
      <c r="J29" s="138"/>
      <c r="K29" s="138"/>
    </row>
    <row r="30" spans="1:11" x14ac:dyDescent="0.2">
      <c r="A30" s="84"/>
      <c r="B30" s="85" t="s">
        <v>32</v>
      </c>
      <c r="C30" s="142" t="s">
        <v>151</v>
      </c>
      <c r="D30" s="142"/>
      <c r="E30" s="142"/>
      <c r="F30" s="142"/>
      <c r="G30" s="137"/>
      <c r="H30" s="137"/>
      <c r="I30" s="137"/>
      <c r="J30" s="137"/>
      <c r="K30" s="137"/>
    </row>
    <row r="31" spans="1:11" ht="14.85" customHeight="1" x14ac:dyDescent="0.2">
      <c r="A31" s="84"/>
      <c r="B31" s="85" t="s">
        <v>34</v>
      </c>
      <c r="C31" s="142" t="s">
        <v>152</v>
      </c>
      <c r="D31" s="142"/>
      <c r="E31" s="142"/>
      <c r="F31" s="142"/>
      <c r="G31" s="137"/>
      <c r="H31" s="137"/>
      <c r="I31" s="138"/>
      <c r="J31" s="138"/>
      <c r="K31" s="138"/>
    </row>
    <row r="32" spans="1:11" x14ac:dyDescent="0.2">
      <c r="A32" s="86" t="s">
        <v>15</v>
      </c>
      <c r="B32" s="158" t="s">
        <v>153</v>
      </c>
      <c r="C32" s="158"/>
      <c r="D32" s="158"/>
      <c r="E32" s="158"/>
      <c r="F32" s="158"/>
      <c r="G32" s="158"/>
      <c r="H32" s="158"/>
      <c r="I32" s="158"/>
      <c r="J32" s="158"/>
      <c r="K32" s="155"/>
    </row>
    <row r="33" spans="1:11" ht="39.6" customHeight="1" x14ac:dyDescent="0.2">
      <c r="A33" s="6"/>
      <c r="B33" s="93" t="s">
        <v>131</v>
      </c>
      <c r="C33" s="156" t="s">
        <v>132</v>
      </c>
      <c r="D33" s="156"/>
      <c r="E33" s="156"/>
      <c r="F33" s="156"/>
      <c r="G33" s="159" t="s">
        <v>133</v>
      </c>
      <c r="H33" s="160"/>
      <c r="I33" s="161"/>
      <c r="J33" s="161"/>
      <c r="K33" s="162"/>
    </row>
    <row r="34" spans="1:11" ht="14.85" customHeight="1" x14ac:dyDescent="0.2">
      <c r="A34" s="6"/>
      <c r="B34" s="87" t="s">
        <v>12</v>
      </c>
      <c r="C34" s="157" t="s">
        <v>154</v>
      </c>
      <c r="D34" s="157"/>
      <c r="E34" s="157"/>
      <c r="F34" s="157"/>
      <c r="G34" s="137"/>
      <c r="H34" s="137"/>
      <c r="I34" s="137"/>
      <c r="J34" s="137"/>
      <c r="K34" s="137"/>
    </row>
    <row r="35" spans="1:11" ht="13.5" x14ac:dyDescent="0.2">
      <c r="A35" s="6"/>
      <c r="B35" s="87" t="s">
        <v>15</v>
      </c>
      <c r="C35" s="163" t="s">
        <v>155</v>
      </c>
      <c r="D35" s="163"/>
      <c r="E35" s="163"/>
      <c r="F35" s="163"/>
      <c r="G35" s="137"/>
      <c r="H35" s="137"/>
      <c r="I35" s="138"/>
      <c r="J35" s="138"/>
      <c r="K35" s="138"/>
    </row>
    <row r="36" spans="1:11" ht="13.5" x14ac:dyDescent="0.2">
      <c r="A36" s="6"/>
      <c r="B36" s="87" t="s">
        <v>16</v>
      </c>
      <c r="C36" s="163" t="s">
        <v>156</v>
      </c>
      <c r="D36" s="163"/>
      <c r="E36" s="163"/>
      <c r="F36" s="163"/>
      <c r="G36" s="137"/>
      <c r="H36" s="137"/>
      <c r="I36" s="137"/>
      <c r="J36" s="137"/>
      <c r="K36" s="137"/>
    </row>
    <row r="37" spans="1:11" ht="14.85" customHeight="1" x14ac:dyDescent="0.2">
      <c r="A37" s="6"/>
      <c r="B37" s="87" t="s">
        <v>17</v>
      </c>
      <c r="C37" s="157" t="s">
        <v>157</v>
      </c>
      <c r="D37" s="157"/>
      <c r="E37" s="157"/>
      <c r="F37" s="157"/>
      <c r="G37" s="137"/>
      <c r="H37" s="137"/>
      <c r="I37" s="138"/>
      <c r="J37" s="138"/>
      <c r="K37" s="138"/>
    </row>
    <row r="38" spans="1:11" ht="14.85" customHeight="1" x14ac:dyDescent="0.2">
      <c r="A38" s="6"/>
      <c r="B38" s="87" t="s">
        <v>18</v>
      </c>
      <c r="C38" s="157" t="s">
        <v>158</v>
      </c>
      <c r="D38" s="157"/>
      <c r="E38" s="157"/>
      <c r="F38" s="157"/>
      <c r="G38" s="137"/>
      <c r="H38" s="137"/>
      <c r="I38" s="137"/>
      <c r="J38" s="137"/>
      <c r="K38" s="137"/>
    </row>
    <row r="39" spans="1:11" ht="14.85" customHeight="1" x14ac:dyDescent="0.2">
      <c r="A39" s="6"/>
      <c r="B39" s="87" t="s">
        <v>19</v>
      </c>
      <c r="C39" s="157" t="s">
        <v>159</v>
      </c>
      <c r="D39" s="157"/>
      <c r="E39" s="157"/>
      <c r="F39" s="157"/>
      <c r="G39" s="137"/>
      <c r="H39" s="137"/>
      <c r="I39" s="138"/>
      <c r="J39" s="138"/>
      <c r="K39" s="138"/>
    </row>
    <row r="40" spans="1:11" ht="13.5" x14ac:dyDescent="0.2">
      <c r="A40" s="6"/>
      <c r="B40" s="87" t="s">
        <v>20</v>
      </c>
      <c r="C40" s="168" t="s">
        <v>160</v>
      </c>
      <c r="D40" s="168"/>
      <c r="E40" s="168"/>
      <c r="F40" s="168"/>
      <c r="G40" s="137"/>
      <c r="H40" s="137"/>
      <c r="I40" s="137"/>
      <c r="J40" s="137"/>
      <c r="K40" s="137"/>
    </row>
    <row r="41" spans="1:11" ht="26.85" customHeight="1" x14ac:dyDescent="0.2">
      <c r="A41" s="6"/>
      <c r="B41" s="87" t="s">
        <v>21</v>
      </c>
      <c r="C41" s="157" t="s">
        <v>161</v>
      </c>
      <c r="D41" s="157"/>
      <c r="E41" s="157"/>
      <c r="F41" s="157"/>
      <c r="G41" s="137"/>
      <c r="H41" s="137"/>
      <c r="I41" s="138"/>
      <c r="J41" s="138"/>
      <c r="K41" s="138"/>
    </row>
    <row r="42" spans="1:11" ht="26.85" customHeight="1" x14ac:dyDescent="0.2">
      <c r="A42" s="6"/>
      <c r="B42" s="87" t="s">
        <v>22</v>
      </c>
      <c r="C42" s="157" t="s">
        <v>162</v>
      </c>
      <c r="D42" s="157"/>
      <c r="E42" s="157"/>
      <c r="F42" s="157"/>
      <c r="G42" s="137"/>
      <c r="H42" s="137"/>
      <c r="I42" s="137"/>
      <c r="J42" s="137"/>
      <c r="K42" s="137"/>
    </row>
    <row r="43" spans="1:11" ht="13.5" x14ac:dyDescent="0.2">
      <c r="A43" s="6"/>
      <c r="B43" s="87" t="s">
        <v>23</v>
      </c>
      <c r="C43" s="164" t="s">
        <v>163</v>
      </c>
      <c r="D43" s="164"/>
      <c r="E43" s="164"/>
      <c r="F43" s="164"/>
      <c r="G43" s="137"/>
      <c r="H43" s="137"/>
      <c r="I43" s="138"/>
      <c r="J43" s="138"/>
      <c r="K43" s="138"/>
    </row>
    <row r="44" spans="1:11" ht="14.85" customHeight="1" x14ac:dyDescent="0.2">
      <c r="A44" s="6"/>
      <c r="B44" s="87" t="s">
        <v>24</v>
      </c>
      <c r="C44" s="165" t="s">
        <v>164</v>
      </c>
      <c r="D44" s="165"/>
      <c r="E44" s="165"/>
      <c r="F44" s="165"/>
      <c r="G44" s="137"/>
      <c r="H44" s="137"/>
      <c r="I44" s="137"/>
      <c r="J44" s="137"/>
      <c r="K44" s="137"/>
    </row>
    <row r="45" spans="1:11" ht="14.85" customHeight="1" x14ac:dyDescent="0.2">
      <c r="A45" s="6"/>
      <c r="B45" s="87" t="s">
        <v>25</v>
      </c>
      <c r="C45" s="165" t="s">
        <v>165</v>
      </c>
      <c r="D45" s="165"/>
      <c r="E45" s="165"/>
      <c r="F45" s="165"/>
      <c r="G45" s="137"/>
      <c r="H45" s="137"/>
      <c r="I45" s="138"/>
      <c r="J45" s="138"/>
      <c r="K45" s="138"/>
    </row>
    <row r="46" spans="1:11" ht="13.5" x14ac:dyDescent="0.2">
      <c r="A46" s="6"/>
      <c r="B46" s="87" t="s">
        <v>26</v>
      </c>
      <c r="C46" s="164" t="s">
        <v>166</v>
      </c>
      <c r="D46" s="164"/>
      <c r="E46" s="164"/>
      <c r="F46" s="164"/>
      <c r="G46" s="166"/>
      <c r="H46" s="167"/>
      <c r="I46" s="161"/>
      <c r="J46" s="161"/>
      <c r="K46" s="162"/>
    </row>
    <row r="47" spans="1:11" ht="50.65" customHeight="1" x14ac:dyDescent="0.2">
      <c r="A47" s="6"/>
      <c r="B47" s="87" t="s">
        <v>27</v>
      </c>
      <c r="C47" s="165" t="s">
        <v>167</v>
      </c>
      <c r="D47" s="165"/>
      <c r="E47" s="165"/>
      <c r="F47" s="165"/>
      <c r="G47" s="137"/>
      <c r="H47" s="137"/>
      <c r="I47" s="137"/>
      <c r="J47" s="137"/>
      <c r="K47" s="137"/>
    </row>
    <row r="48" spans="1:11" ht="38.25" customHeight="1" x14ac:dyDescent="0.2">
      <c r="A48" s="6"/>
      <c r="B48" s="87" t="s">
        <v>28</v>
      </c>
      <c r="C48" s="157" t="s">
        <v>168</v>
      </c>
      <c r="D48" s="157"/>
      <c r="E48" s="157"/>
      <c r="F48" s="157"/>
      <c r="G48" s="137"/>
      <c r="H48" s="137"/>
      <c r="I48" s="137"/>
      <c r="J48" s="137"/>
      <c r="K48" s="137"/>
    </row>
    <row r="49" spans="1:11" ht="26.85" customHeight="1" x14ac:dyDescent="0.2">
      <c r="A49" s="6"/>
      <c r="B49" s="87" t="s">
        <v>29</v>
      </c>
      <c r="C49" s="165" t="s">
        <v>169</v>
      </c>
      <c r="D49" s="165"/>
      <c r="E49" s="165"/>
      <c r="F49" s="165"/>
      <c r="G49" s="137"/>
      <c r="H49" s="137"/>
      <c r="I49" s="138"/>
      <c r="J49" s="138"/>
      <c r="K49" s="138"/>
    </row>
    <row r="50" spans="1:11" ht="14.85" customHeight="1" x14ac:dyDescent="0.2">
      <c r="A50" s="3"/>
      <c r="B50" s="78" t="s">
        <v>30</v>
      </c>
      <c r="C50" s="157" t="s">
        <v>145</v>
      </c>
      <c r="D50" s="157"/>
      <c r="E50" s="157"/>
      <c r="F50" s="169"/>
      <c r="G50" s="170"/>
      <c r="H50" s="170"/>
      <c r="I50" s="138"/>
      <c r="J50" s="138"/>
      <c r="K50" s="138"/>
    </row>
    <row r="51" spans="1:11" x14ac:dyDescent="0.2">
      <c r="A51" s="6"/>
      <c r="B51" s="173" t="s">
        <v>146</v>
      </c>
      <c r="C51" s="174"/>
      <c r="D51" s="174"/>
      <c r="E51" s="174"/>
      <c r="F51" s="174"/>
      <c r="G51" s="174"/>
      <c r="H51" s="174"/>
      <c r="I51" s="174"/>
      <c r="J51" s="174"/>
      <c r="K51" s="175"/>
    </row>
    <row r="52" spans="1:11" ht="26.85" customHeight="1" x14ac:dyDescent="0.2">
      <c r="A52" s="6"/>
      <c r="B52" s="87" t="s">
        <v>31</v>
      </c>
      <c r="C52" s="165" t="s">
        <v>147</v>
      </c>
      <c r="D52" s="165"/>
      <c r="E52" s="165"/>
      <c r="F52" s="165"/>
      <c r="G52" s="137"/>
      <c r="H52" s="137"/>
      <c r="I52" s="138"/>
      <c r="J52" s="138"/>
      <c r="K52" s="138"/>
    </row>
    <row r="53" spans="1:11" ht="14.85" customHeight="1" x14ac:dyDescent="0.2">
      <c r="A53" s="6"/>
      <c r="B53" s="87" t="s">
        <v>32</v>
      </c>
      <c r="C53" s="157" t="s">
        <v>170</v>
      </c>
      <c r="D53" s="157"/>
      <c r="E53" s="157"/>
      <c r="F53" s="157"/>
      <c r="G53" s="166"/>
      <c r="H53" s="167"/>
      <c r="I53" s="161"/>
      <c r="J53" s="161"/>
      <c r="K53" s="162"/>
    </row>
    <row r="54" spans="1:11" ht="26.85" customHeight="1" x14ac:dyDescent="0.2">
      <c r="A54" s="6"/>
      <c r="B54" s="87" t="s">
        <v>34</v>
      </c>
      <c r="C54" s="171" t="s">
        <v>149</v>
      </c>
      <c r="D54" s="171"/>
      <c r="E54" s="171"/>
      <c r="F54" s="171"/>
      <c r="G54" s="137"/>
      <c r="H54" s="137"/>
      <c r="I54" s="137"/>
      <c r="J54" s="137"/>
      <c r="K54" s="137"/>
    </row>
    <row r="55" spans="1:11" ht="38.85" customHeight="1" x14ac:dyDescent="0.2">
      <c r="A55" s="6"/>
      <c r="B55" s="94" t="s">
        <v>36</v>
      </c>
      <c r="C55" s="172" t="s">
        <v>171</v>
      </c>
      <c r="D55" s="172"/>
      <c r="E55" s="172"/>
      <c r="F55" s="172"/>
      <c r="G55" s="137"/>
      <c r="H55" s="137"/>
      <c r="I55" s="137"/>
      <c r="J55" s="137"/>
      <c r="K55" s="137"/>
    </row>
    <row r="56" spans="1:11" ht="50.65" customHeight="1" x14ac:dyDescent="0.2">
      <c r="A56" s="6"/>
      <c r="B56" s="87" t="s">
        <v>38</v>
      </c>
      <c r="C56" s="176" t="s">
        <v>172</v>
      </c>
      <c r="D56" s="176"/>
      <c r="E56" s="176"/>
      <c r="F56" s="176"/>
      <c r="G56" s="137"/>
      <c r="H56" s="137"/>
      <c r="I56" s="138"/>
      <c r="J56" s="138"/>
      <c r="K56" s="138"/>
    </row>
    <row r="57" spans="1:11" ht="14.85" customHeight="1" x14ac:dyDescent="0.2">
      <c r="A57" s="6"/>
      <c r="B57" s="87" t="s">
        <v>40</v>
      </c>
      <c r="C57" s="177" t="s">
        <v>152</v>
      </c>
      <c r="D57" s="177"/>
      <c r="E57" s="177"/>
      <c r="F57" s="177"/>
      <c r="G57" s="170"/>
      <c r="H57" s="170"/>
      <c r="I57" s="138"/>
      <c r="J57" s="138"/>
      <c r="K57" s="138"/>
    </row>
    <row r="58" spans="1:11" ht="34.5" customHeight="1" x14ac:dyDescent="0.2">
      <c r="B58" s="96" t="s">
        <v>131</v>
      </c>
      <c r="C58" s="178" t="s">
        <v>173</v>
      </c>
      <c r="D58" s="179"/>
      <c r="E58" s="179"/>
      <c r="F58" s="179"/>
      <c r="G58" s="182" t="s">
        <v>306</v>
      </c>
      <c r="H58" s="155"/>
      <c r="I58" s="155"/>
      <c r="J58" s="155"/>
      <c r="K58" s="155"/>
    </row>
    <row r="59" spans="1:11" ht="38.85" customHeight="1" x14ac:dyDescent="0.2">
      <c r="B59" s="69" t="s">
        <v>12</v>
      </c>
      <c r="C59" s="180" t="s">
        <v>174</v>
      </c>
      <c r="D59" s="126"/>
      <c r="E59" s="126"/>
      <c r="F59" s="127"/>
      <c r="G59" s="183"/>
      <c r="H59" s="184"/>
      <c r="I59" s="184"/>
      <c r="J59" s="184"/>
      <c r="K59" s="185"/>
    </row>
    <row r="60" spans="1:11" ht="38.85" customHeight="1" x14ac:dyDescent="0.2">
      <c r="B60" s="69" t="s">
        <v>15</v>
      </c>
      <c r="C60" s="181" t="s">
        <v>311</v>
      </c>
      <c r="D60" s="126"/>
      <c r="E60" s="126"/>
      <c r="F60" s="127"/>
      <c r="G60" s="181"/>
      <c r="H60" s="126"/>
      <c r="I60" s="126"/>
      <c r="J60" s="126"/>
      <c r="K60" s="127"/>
    </row>
    <row r="61" spans="1:11" ht="36.6" customHeight="1" x14ac:dyDescent="0.2">
      <c r="B61" s="69" t="s">
        <v>16</v>
      </c>
      <c r="C61" s="190" t="s">
        <v>175</v>
      </c>
      <c r="D61" s="126"/>
      <c r="E61" s="126"/>
      <c r="F61" s="127"/>
      <c r="G61" s="190"/>
      <c r="H61" s="126"/>
      <c r="I61" s="126"/>
      <c r="J61" s="126"/>
      <c r="K61" s="127"/>
    </row>
    <row r="62" spans="1:11" ht="36.6" customHeight="1" x14ac:dyDescent="0.2">
      <c r="B62" s="69" t="s">
        <v>17</v>
      </c>
      <c r="C62" s="190" t="s">
        <v>176</v>
      </c>
      <c r="D62" s="126"/>
      <c r="E62" s="126"/>
      <c r="F62" s="127"/>
      <c r="G62" s="190"/>
      <c r="H62" s="126"/>
      <c r="I62" s="126"/>
      <c r="J62" s="126"/>
      <c r="K62" s="127"/>
    </row>
    <row r="63" spans="1:11" x14ac:dyDescent="0.2">
      <c r="A63" s="83" t="s">
        <v>16</v>
      </c>
      <c r="B63" s="187" t="s">
        <v>177</v>
      </c>
      <c r="C63" s="188"/>
      <c r="D63" s="188"/>
      <c r="E63" s="188"/>
      <c r="F63" s="188"/>
      <c r="G63" s="188"/>
      <c r="H63" s="188"/>
      <c r="I63" s="188"/>
      <c r="J63" s="188"/>
      <c r="K63" s="189"/>
    </row>
    <row r="64" spans="1:11" ht="38.85" customHeight="1" x14ac:dyDescent="0.2">
      <c r="A64" s="84"/>
      <c r="B64" s="78" t="s">
        <v>131</v>
      </c>
      <c r="C64" s="186" t="s">
        <v>132</v>
      </c>
      <c r="D64" s="186"/>
      <c r="E64" s="186"/>
      <c r="F64" s="186"/>
      <c r="G64" s="159" t="s">
        <v>133</v>
      </c>
      <c r="H64" s="160"/>
      <c r="I64" s="161"/>
      <c r="J64" s="161"/>
      <c r="K64" s="162"/>
    </row>
    <row r="65" spans="1:11" ht="14.85" customHeight="1" x14ac:dyDescent="0.2">
      <c r="A65" s="84"/>
      <c r="B65" s="88" t="s">
        <v>12</v>
      </c>
      <c r="C65" s="157" t="s">
        <v>178</v>
      </c>
      <c r="D65" s="157"/>
      <c r="E65" s="157"/>
      <c r="F65" s="157"/>
      <c r="G65" s="137"/>
      <c r="H65" s="137"/>
      <c r="I65" s="137"/>
      <c r="J65" s="137"/>
      <c r="K65" s="137"/>
    </row>
    <row r="66" spans="1:11" ht="26.85" customHeight="1" x14ac:dyDescent="0.2">
      <c r="A66" s="84"/>
      <c r="B66" s="88" t="s">
        <v>15</v>
      </c>
      <c r="C66" s="192" t="s">
        <v>179</v>
      </c>
      <c r="D66" s="192"/>
      <c r="E66" s="192"/>
      <c r="F66" s="192"/>
      <c r="G66" s="137"/>
      <c r="H66" s="137"/>
      <c r="I66" s="138"/>
      <c r="J66" s="138"/>
      <c r="K66" s="138"/>
    </row>
    <row r="67" spans="1:11" ht="13.5" x14ac:dyDescent="0.2">
      <c r="A67" s="84"/>
      <c r="B67" s="88" t="s">
        <v>16</v>
      </c>
      <c r="C67" s="191" t="s">
        <v>180</v>
      </c>
      <c r="D67" s="191"/>
      <c r="E67" s="191"/>
      <c r="F67" s="191"/>
      <c r="G67" s="137"/>
      <c r="H67" s="137"/>
      <c r="I67" s="137"/>
      <c r="J67" s="137"/>
      <c r="K67" s="137"/>
    </row>
    <row r="68" spans="1:11" ht="14.85" customHeight="1" x14ac:dyDescent="0.2">
      <c r="A68" s="84"/>
      <c r="B68" s="88" t="s">
        <v>17</v>
      </c>
      <c r="C68" s="191" t="s">
        <v>181</v>
      </c>
      <c r="D68" s="191"/>
      <c r="E68" s="191"/>
      <c r="F68" s="191"/>
      <c r="G68" s="137"/>
      <c r="H68" s="137"/>
      <c r="I68" s="138"/>
      <c r="J68" s="138"/>
      <c r="K68" s="138"/>
    </row>
    <row r="69" spans="1:11" ht="14.85" customHeight="1" x14ac:dyDescent="0.2">
      <c r="A69" s="84"/>
      <c r="B69" s="88" t="s">
        <v>18</v>
      </c>
      <c r="C69" s="191" t="s">
        <v>182</v>
      </c>
      <c r="D69" s="191"/>
      <c r="E69" s="191"/>
      <c r="F69" s="191"/>
      <c r="G69" s="137"/>
      <c r="H69" s="137"/>
      <c r="I69" s="137"/>
      <c r="J69" s="137"/>
      <c r="K69" s="137"/>
    </row>
    <row r="70" spans="1:11" ht="13.5" x14ac:dyDescent="0.2">
      <c r="A70" s="84"/>
      <c r="B70" s="88" t="s">
        <v>19</v>
      </c>
      <c r="C70" s="191" t="s">
        <v>183</v>
      </c>
      <c r="D70" s="191"/>
      <c r="E70" s="191"/>
      <c r="F70" s="191"/>
      <c r="G70" s="137"/>
      <c r="H70" s="137"/>
      <c r="I70" s="138"/>
      <c r="J70" s="138"/>
      <c r="K70" s="138"/>
    </row>
    <row r="71" spans="1:11" ht="13.5" x14ac:dyDescent="0.2">
      <c r="A71" s="84"/>
      <c r="B71" s="88" t="s">
        <v>20</v>
      </c>
      <c r="C71" s="191" t="s">
        <v>184</v>
      </c>
      <c r="D71" s="191"/>
      <c r="E71" s="191"/>
      <c r="F71" s="191"/>
      <c r="G71" s="137"/>
      <c r="H71" s="137"/>
      <c r="I71" s="137"/>
      <c r="J71" s="137"/>
      <c r="K71" s="137"/>
    </row>
    <row r="72" spans="1:11" ht="15.4" customHeight="1" x14ac:dyDescent="0.2">
      <c r="A72" s="84"/>
      <c r="B72" s="88" t="s">
        <v>21</v>
      </c>
      <c r="C72" s="192" t="s">
        <v>185</v>
      </c>
      <c r="D72" s="192"/>
      <c r="E72" s="192"/>
      <c r="F72" s="192"/>
      <c r="G72" s="137"/>
      <c r="H72" s="137"/>
      <c r="I72" s="138"/>
      <c r="J72" s="138"/>
      <c r="K72" s="138"/>
    </row>
    <row r="73" spans="1:11" ht="26.85" customHeight="1" x14ac:dyDescent="0.2">
      <c r="A73" s="84"/>
      <c r="B73" s="88" t="s">
        <v>22</v>
      </c>
      <c r="C73" s="193" t="s">
        <v>186</v>
      </c>
      <c r="D73" s="193"/>
      <c r="E73" s="193"/>
      <c r="F73" s="193"/>
      <c r="G73" s="137"/>
      <c r="H73" s="137"/>
      <c r="I73" s="137"/>
      <c r="J73" s="137"/>
      <c r="K73" s="137"/>
    </row>
    <row r="74" spans="1:11" ht="13.5" x14ac:dyDescent="0.2">
      <c r="A74" s="84"/>
      <c r="B74" s="88" t="s">
        <v>23</v>
      </c>
      <c r="C74" s="191" t="s">
        <v>187</v>
      </c>
      <c r="D74" s="191"/>
      <c r="E74" s="191"/>
      <c r="F74" s="191"/>
      <c r="G74" s="137"/>
      <c r="H74" s="137"/>
      <c r="I74" s="138"/>
      <c r="J74" s="138"/>
      <c r="K74" s="138"/>
    </row>
    <row r="75" spans="1:11" ht="26.85" customHeight="1" x14ac:dyDescent="0.2">
      <c r="A75" s="84"/>
      <c r="B75" s="88" t="s">
        <v>24</v>
      </c>
      <c r="C75" s="192" t="s">
        <v>188</v>
      </c>
      <c r="D75" s="192"/>
      <c r="E75" s="192"/>
      <c r="F75" s="192"/>
      <c r="G75" s="137"/>
      <c r="H75" s="137"/>
      <c r="I75" s="137"/>
      <c r="J75" s="137"/>
      <c r="K75" s="137"/>
    </row>
    <row r="76" spans="1:11" ht="13.5" x14ac:dyDescent="0.2">
      <c r="A76" s="84"/>
      <c r="B76" s="88" t="s">
        <v>25</v>
      </c>
      <c r="C76" s="191" t="s">
        <v>189</v>
      </c>
      <c r="D76" s="191"/>
      <c r="E76" s="191"/>
      <c r="F76" s="191"/>
      <c r="G76" s="137"/>
      <c r="H76" s="137"/>
      <c r="I76" s="138"/>
      <c r="J76" s="138"/>
      <c r="K76" s="138"/>
    </row>
    <row r="77" spans="1:11" ht="26.85" customHeight="1" x14ac:dyDescent="0.2">
      <c r="A77" s="84"/>
      <c r="B77" s="88" t="s">
        <v>26</v>
      </c>
      <c r="C77" s="193" t="s">
        <v>190</v>
      </c>
      <c r="D77" s="193"/>
      <c r="E77" s="193"/>
      <c r="F77" s="193"/>
      <c r="G77" s="166"/>
      <c r="H77" s="167"/>
      <c r="I77" s="161"/>
      <c r="J77" s="161"/>
      <c r="K77" s="162"/>
    </row>
    <row r="78" spans="1:11" ht="13.5" x14ac:dyDescent="0.2">
      <c r="A78" s="84"/>
      <c r="B78" s="88" t="s">
        <v>27</v>
      </c>
      <c r="C78" s="194" t="s">
        <v>191</v>
      </c>
      <c r="D78" s="194"/>
      <c r="E78" s="194"/>
      <c r="F78" s="194"/>
      <c r="G78" s="137"/>
      <c r="H78" s="137"/>
      <c r="I78" s="137"/>
      <c r="J78" s="137"/>
      <c r="K78" s="137"/>
    </row>
    <row r="79" spans="1:11" ht="25.35" customHeight="1" x14ac:dyDescent="0.2">
      <c r="A79" s="84"/>
      <c r="B79" s="88" t="s">
        <v>28</v>
      </c>
      <c r="C79" s="195" t="s">
        <v>192</v>
      </c>
      <c r="D79" s="195"/>
      <c r="E79" s="195"/>
      <c r="F79" s="195"/>
      <c r="G79" s="137"/>
      <c r="H79" s="137"/>
      <c r="I79" s="137"/>
      <c r="J79" s="137"/>
      <c r="K79" s="137"/>
    </row>
    <row r="80" spans="1:11" ht="13.5" x14ac:dyDescent="0.2">
      <c r="A80" s="84"/>
      <c r="B80" s="88" t="s">
        <v>29</v>
      </c>
      <c r="C80" s="191" t="s">
        <v>193</v>
      </c>
      <c r="D80" s="191"/>
      <c r="E80" s="191"/>
      <c r="F80" s="191"/>
      <c r="G80" s="137"/>
      <c r="H80" s="137"/>
      <c r="I80" s="138"/>
      <c r="J80" s="138"/>
      <c r="K80" s="138"/>
    </row>
    <row r="81" spans="1:11" ht="13.5" x14ac:dyDescent="0.2">
      <c r="A81" s="84"/>
      <c r="B81" s="88" t="s">
        <v>30</v>
      </c>
      <c r="C81" s="191" t="s">
        <v>194</v>
      </c>
      <c r="D81" s="191"/>
      <c r="E81" s="191"/>
      <c r="F81" s="191"/>
      <c r="G81" s="137"/>
      <c r="H81" s="137"/>
      <c r="I81" s="137"/>
      <c r="J81" s="137"/>
      <c r="K81" s="137"/>
    </row>
    <row r="82" spans="1:11" ht="13.5" x14ac:dyDescent="0.2">
      <c r="A82" s="84"/>
      <c r="B82" s="88" t="s">
        <v>31</v>
      </c>
      <c r="C82" s="191" t="s">
        <v>195</v>
      </c>
      <c r="D82" s="191"/>
      <c r="E82" s="191"/>
      <c r="F82" s="191"/>
      <c r="G82" s="137"/>
      <c r="H82" s="137"/>
      <c r="I82" s="138"/>
      <c r="J82" s="138"/>
      <c r="K82" s="138"/>
    </row>
    <row r="83" spans="1:11" ht="13.5" x14ac:dyDescent="0.2">
      <c r="A83" s="84"/>
      <c r="B83" s="88" t="s">
        <v>32</v>
      </c>
      <c r="C83" s="191" t="s">
        <v>196</v>
      </c>
      <c r="D83" s="191"/>
      <c r="E83" s="191"/>
      <c r="F83" s="191"/>
      <c r="G83" s="166"/>
      <c r="H83" s="167"/>
      <c r="I83" s="161"/>
      <c r="J83" s="161"/>
      <c r="K83" s="162"/>
    </row>
    <row r="84" spans="1:11" ht="13.5" x14ac:dyDescent="0.2">
      <c r="A84" s="84"/>
      <c r="B84" s="88" t="s">
        <v>34</v>
      </c>
      <c r="C84" s="191" t="s">
        <v>197</v>
      </c>
      <c r="D84" s="191"/>
      <c r="E84" s="191"/>
      <c r="F84" s="191"/>
      <c r="G84" s="137"/>
      <c r="H84" s="137"/>
      <c r="I84" s="137"/>
      <c r="J84" s="137"/>
      <c r="K84" s="137"/>
    </row>
    <row r="85" spans="1:11" ht="13.5" x14ac:dyDescent="0.2">
      <c r="A85" s="84"/>
      <c r="B85" s="88" t="s">
        <v>36</v>
      </c>
      <c r="C85" s="191" t="s">
        <v>198</v>
      </c>
      <c r="D85" s="191"/>
      <c r="E85" s="191"/>
      <c r="F85" s="191"/>
      <c r="G85" s="137"/>
      <c r="H85" s="137"/>
      <c r="I85" s="138"/>
      <c r="J85" s="138"/>
      <c r="K85" s="138"/>
    </row>
    <row r="86" spans="1:11" ht="13.5" x14ac:dyDescent="0.2">
      <c r="A86" s="84"/>
      <c r="B86" s="88" t="s">
        <v>38</v>
      </c>
      <c r="C86" s="191" t="s">
        <v>199</v>
      </c>
      <c r="D86" s="191"/>
      <c r="E86" s="191"/>
      <c r="F86" s="191"/>
      <c r="G86" s="137"/>
      <c r="H86" s="137"/>
      <c r="I86" s="137"/>
      <c r="J86" s="137"/>
      <c r="K86" s="137"/>
    </row>
    <row r="87" spans="1:11" ht="13.5" x14ac:dyDescent="0.2">
      <c r="A87" s="84"/>
      <c r="B87" s="88" t="s">
        <v>40</v>
      </c>
      <c r="C87" s="194" t="s">
        <v>200</v>
      </c>
      <c r="D87" s="194"/>
      <c r="E87" s="194"/>
      <c r="F87" s="194"/>
      <c r="G87" s="137"/>
      <c r="H87" s="137"/>
      <c r="I87" s="138"/>
      <c r="J87" s="138"/>
      <c r="K87" s="138"/>
    </row>
    <row r="88" spans="1:11" ht="13.5" x14ac:dyDescent="0.2">
      <c r="A88" s="84"/>
      <c r="B88" s="88" t="s">
        <v>201</v>
      </c>
      <c r="C88" s="194" t="s">
        <v>202</v>
      </c>
      <c r="D88" s="194"/>
      <c r="E88" s="194"/>
      <c r="F88" s="194"/>
      <c r="G88" s="166"/>
      <c r="H88" s="167"/>
      <c r="I88" s="161"/>
      <c r="J88" s="161"/>
      <c r="K88" s="162"/>
    </row>
    <row r="89" spans="1:11" ht="26.85" customHeight="1" x14ac:dyDescent="0.2">
      <c r="A89" s="84"/>
      <c r="B89" s="88" t="s">
        <v>203</v>
      </c>
      <c r="C89" s="157" t="s">
        <v>204</v>
      </c>
      <c r="D89" s="157"/>
      <c r="E89" s="157"/>
      <c r="F89" s="157"/>
      <c r="G89" s="137"/>
      <c r="H89" s="137"/>
      <c r="I89" s="138"/>
      <c r="J89" s="138"/>
      <c r="K89" s="138"/>
    </row>
    <row r="90" spans="1:11" ht="14.85" customHeight="1" x14ac:dyDescent="0.2">
      <c r="A90" s="84"/>
      <c r="B90" s="91" t="s">
        <v>205</v>
      </c>
      <c r="C90" s="196" t="s">
        <v>206</v>
      </c>
      <c r="D90" s="196"/>
      <c r="E90" s="196"/>
      <c r="F90" s="196"/>
      <c r="G90" s="166"/>
      <c r="H90" s="167"/>
      <c r="I90" s="161"/>
      <c r="J90" s="161"/>
      <c r="K90" s="162"/>
    </row>
    <row r="91" spans="1:11" ht="13.5" x14ac:dyDescent="0.2">
      <c r="A91" s="84"/>
      <c r="B91" s="198" t="s">
        <v>207</v>
      </c>
      <c r="C91" s="198"/>
      <c r="D91" s="198"/>
      <c r="E91" s="198"/>
      <c r="F91" s="198"/>
      <c r="G91" s="198"/>
      <c r="H91" s="198"/>
      <c r="I91" s="198"/>
      <c r="J91" s="198"/>
      <c r="K91" s="155"/>
    </row>
    <row r="92" spans="1:11" ht="14.85" customHeight="1" x14ac:dyDescent="0.2">
      <c r="A92" s="84"/>
      <c r="B92" s="92" t="s">
        <v>208</v>
      </c>
      <c r="C92" s="197" t="s">
        <v>209</v>
      </c>
      <c r="D92" s="197"/>
      <c r="E92" s="197"/>
      <c r="F92" s="197"/>
      <c r="G92" s="137"/>
      <c r="H92" s="137"/>
      <c r="I92" s="138"/>
      <c r="J92" s="138"/>
      <c r="K92" s="138"/>
    </row>
    <row r="93" spans="1:11" ht="38.85" customHeight="1" x14ac:dyDescent="0.2">
      <c r="A93" s="84"/>
      <c r="B93" s="88" t="s">
        <v>210</v>
      </c>
      <c r="C93" s="157" t="s">
        <v>211</v>
      </c>
      <c r="D93" s="157"/>
      <c r="E93" s="157"/>
      <c r="F93" s="157"/>
      <c r="G93" s="137"/>
      <c r="H93" s="137"/>
      <c r="I93" s="138"/>
      <c r="J93" s="138"/>
      <c r="K93" s="138"/>
    </row>
    <row r="94" spans="1:11" ht="14.85" customHeight="1" x14ac:dyDescent="0.2">
      <c r="A94" s="84"/>
      <c r="B94" s="88" t="s">
        <v>212</v>
      </c>
      <c r="C94" s="157" t="s">
        <v>213</v>
      </c>
      <c r="D94" s="157"/>
      <c r="E94" s="157"/>
      <c r="F94" s="157"/>
      <c r="G94" s="166"/>
      <c r="H94" s="167"/>
      <c r="I94" s="161"/>
      <c r="J94" s="161"/>
      <c r="K94" s="162"/>
    </row>
    <row r="95" spans="1:11" ht="39" customHeight="1" x14ac:dyDescent="0.2">
      <c r="B95" s="96" t="s">
        <v>131</v>
      </c>
      <c r="C95" s="178" t="s">
        <v>173</v>
      </c>
      <c r="D95" s="179"/>
      <c r="E95" s="179"/>
      <c r="F95" s="179"/>
      <c r="G95" s="182" t="s">
        <v>306</v>
      </c>
      <c r="H95" s="155"/>
      <c r="I95" s="155"/>
      <c r="J95" s="155"/>
      <c r="K95" s="155"/>
    </row>
    <row r="96" spans="1:11" ht="38.85" customHeight="1" x14ac:dyDescent="0.2">
      <c r="B96" s="69" t="s">
        <v>12</v>
      </c>
      <c r="C96" s="180" t="s">
        <v>214</v>
      </c>
      <c r="D96" s="126"/>
      <c r="E96" s="126"/>
      <c r="F96" s="127"/>
      <c r="G96" s="199"/>
      <c r="H96" s="200"/>
      <c r="I96" s="200"/>
      <c r="J96" s="200"/>
      <c r="K96" s="201"/>
    </row>
    <row r="97" spans="2:11" ht="38.85" customHeight="1" x14ac:dyDescent="0.2">
      <c r="B97" s="69" t="s">
        <v>15</v>
      </c>
      <c r="C97" s="202" t="s">
        <v>215</v>
      </c>
      <c r="D97" s="126"/>
      <c r="E97" s="126"/>
      <c r="F97" s="127"/>
      <c r="G97" s="202"/>
      <c r="H97" s="126"/>
      <c r="I97" s="126"/>
      <c r="J97" s="126"/>
      <c r="K97" s="127"/>
    </row>
    <row r="98" spans="2:11" ht="38.85" customHeight="1" x14ac:dyDescent="0.2">
      <c r="B98" s="69" t="s">
        <v>16</v>
      </c>
      <c r="C98" s="202" t="s">
        <v>216</v>
      </c>
      <c r="D98" s="126"/>
      <c r="E98" s="126"/>
      <c r="F98" s="127"/>
      <c r="G98" s="202"/>
      <c r="H98" s="126"/>
      <c r="I98" s="126"/>
      <c r="J98" s="126"/>
      <c r="K98" s="127"/>
    </row>
    <row r="99" spans="2:11" ht="36.6" customHeight="1" x14ac:dyDescent="0.2">
      <c r="B99" s="69" t="s">
        <v>17</v>
      </c>
      <c r="C99" s="190" t="s">
        <v>176</v>
      </c>
      <c r="D99" s="126"/>
      <c r="E99" s="126"/>
      <c r="F99" s="127"/>
      <c r="G99" s="190"/>
      <c r="H99" s="126"/>
      <c r="I99" s="126"/>
      <c r="J99" s="126"/>
      <c r="K99" s="127"/>
    </row>
  </sheetData>
  <sheetProtection selectLockedCells="1" selectUnlockedCells="1"/>
  <mergeCells count="180">
    <mergeCell ref="C95:F95"/>
    <mergeCell ref="G95:K95"/>
    <mergeCell ref="C96:F96"/>
    <mergeCell ref="G96:K96"/>
    <mergeCell ref="C97:F97"/>
    <mergeCell ref="C98:F98"/>
    <mergeCell ref="C99:F99"/>
    <mergeCell ref="G97:K97"/>
    <mergeCell ref="G98:K98"/>
    <mergeCell ref="G99:K99"/>
    <mergeCell ref="C93:F93"/>
    <mergeCell ref="C94:F94"/>
    <mergeCell ref="C90:F90"/>
    <mergeCell ref="C92:F92"/>
    <mergeCell ref="B91:K91"/>
    <mergeCell ref="G90:K90"/>
    <mergeCell ref="G92:K92"/>
    <mergeCell ref="G93:K93"/>
    <mergeCell ref="G94:K94"/>
    <mergeCell ref="C88:F88"/>
    <mergeCell ref="C89:F89"/>
    <mergeCell ref="C86:F86"/>
    <mergeCell ref="C87:F87"/>
    <mergeCell ref="G86:K86"/>
    <mergeCell ref="G87:K87"/>
    <mergeCell ref="G88:K88"/>
    <mergeCell ref="G89:K89"/>
    <mergeCell ref="C84:F84"/>
    <mergeCell ref="C85:F85"/>
    <mergeCell ref="C82:F82"/>
    <mergeCell ref="C83:F83"/>
    <mergeCell ref="G82:K82"/>
    <mergeCell ref="G83:K83"/>
    <mergeCell ref="G84:K84"/>
    <mergeCell ref="G85:K85"/>
    <mergeCell ref="C80:F80"/>
    <mergeCell ref="C81:F81"/>
    <mergeCell ref="C78:F78"/>
    <mergeCell ref="C79:F79"/>
    <mergeCell ref="G78:K78"/>
    <mergeCell ref="G79:K79"/>
    <mergeCell ref="G80:K80"/>
    <mergeCell ref="G81:K81"/>
    <mergeCell ref="C76:F76"/>
    <mergeCell ref="C77:F77"/>
    <mergeCell ref="C74:F74"/>
    <mergeCell ref="C75:F75"/>
    <mergeCell ref="G74:K74"/>
    <mergeCell ref="G75:K75"/>
    <mergeCell ref="G76:K76"/>
    <mergeCell ref="G77:K77"/>
    <mergeCell ref="C72:F72"/>
    <mergeCell ref="C73:F73"/>
    <mergeCell ref="C70:F70"/>
    <mergeCell ref="C71:F71"/>
    <mergeCell ref="G70:K70"/>
    <mergeCell ref="G71:K71"/>
    <mergeCell ref="G72:K72"/>
    <mergeCell ref="G73:K73"/>
    <mergeCell ref="C68:F68"/>
    <mergeCell ref="C69:F69"/>
    <mergeCell ref="C66:F66"/>
    <mergeCell ref="C67:F67"/>
    <mergeCell ref="G66:K66"/>
    <mergeCell ref="G67:K67"/>
    <mergeCell ref="G68:K68"/>
    <mergeCell ref="G69:K69"/>
    <mergeCell ref="C64:F64"/>
    <mergeCell ref="C65:F65"/>
    <mergeCell ref="B63:K63"/>
    <mergeCell ref="C61:F61"/>
    <mergeCell ref="C62:F62"/>
    <mergeCell ref="G61:K61"/>
    <mergeCell ref="G62:K62"/>
    <mergeCell ref="G64:K64"/>
    <mergeCell ref="G65:K65"/>
    <mergeCell ref="C56:F56"/>
    <mergeCell ref="C57:F57"/>
    <mergeCell ref="G56:K56"/>
    <mergeCell ref="G57:K57"/>
    <mergeCell ref="C58:F58"/>
    <mergeCell ref="C59:F59"/>
    <mergeCell ref="C60:F60"/>
    <mergeCell ref="G58:K58"/>
    <mergeCell ref="G59:K59"/>
    <mergeCell ref="G60:K60"/>
    <mergeCell ref="C54:F54"/>
    <mergeCell ref="C55:F55"/>
    <mergeCell ref="C52:F52"/>
    <mergeCell ref="C53:F53"/>
    <mergeCell ref="B51:K51"/>
    <mergeCell ref="G52:K52"/>
    <mergeCell ref="G53:K53"/>
    <mergeCell ref="G54:K54"/>
    <mergeCell ref="G55:K55"/>
    <mergeCell ref="C49:F49"/>
    <mergeCell ref="C50:F50"/>
    <mergeCell ref="C47:F47"/>
    <mergeCell ref="C48:F48"/>
    <mergeCell ref="G47:K47"/>
    <mergeCell ref="G48:K48"/>
    <mergeCell ref="G49:K49"/>
    <mergeCell ref="G50:K50"/>
    <mergeCell ref="C45:F45"/>
    <mergeCell ref="C46:F46"/>
    <mergeCell ref="C43:F43"/>
    <mergeCell ref="C44:F44"/>
    <mergeCell ref="G43:K43"/>
    <mergeCell ref="G44:K44"/>
    <mergeCell ref="G45:K45"/>
    <mergeCell ref="G46:K46"/>
    <mergeCell ref="C42:F42"/>
    <mergeCell ref="C39:F39"/>
    <mergeCell ref="C40:F40"/>
    <mergeCell ref="G39:K39"/>
    <mergeCell ref="G40:K40"/>
    <mergeCell ref="G41:K41"/>
    <mergeCell ref="G42:K42"/>
    <mergeCell ref="C37:F37"/>
    <mergeCell ref="C38:F38"/>
    <mergeCell ref="C35:F35"/>
    <mergeCell ref="C36:F36"/>
    <mergeCell ref="C41:F41"/>
    <mergeCell ref="G35:K35"/>
    <mergeCell ref="G36:K36"/>
    <mergeCell ref="G37:K37"/>
    <mergeCell ref="G38:K38"/>
    <mergeCell ref="C33:F33"/>
    <mergeCell ref="C34:F34"/>
    <mergeCell ref="C30:F30"/>
    <mergeCell ref="C31:F31"/>
    <mergeCell ref="B32:K32"/>
    <mergeCell ref="G30:K30"/>
    <mergeCell ref="G31:K31"/>
    <mergeCell ref="G34:K34"/>
    <mergeCell ref="G33:K33"/>
    <mergeCell ref="C28:F28"/>
    <mergeCell ref="C29:F29"/>
    <mergeCell ref="C26:F26"/>
    <mergeCell ref="C27:F27"/>
    <mergeCell ref="B25:K25"/>
    <mergeCell ref="G26:K26"/>
    <mergeCell ref="G27:K27"/>
    <mergeCell ref="G28:K28"/>
    <mergeCell ref="G29:K29"/>
    <mergeCell ref="C23:F23"/>
    <mergeCell ref="C24:F24"/>
    <mergeCell ref="C21:F21"/>
    <mergeCell ref="C22:F22"/>
    <mergeCell ref="G21:K21"/>
    <mergeCell ref="G22:K22"/>
    <mergeCell ref="G23:K23"/>
    <mergeCell ref="G24:K24"/>
    <mergeCell ref="C16:F16"/>
    <mergeCell ref="C19:F19"/>
    <mergeCell ref="C20:F20"/>
    <mergeCell ref="C17:F17"/>
    <mergeCell ref="C18:F18"/>
    <mergeCell ref="G13:K13"/>
    <mergeCell ref="G14:K14"/>
    <mergeCell ref="G15:K15"/>
    <mergeCell ref="G16:K16"/>
    <mergeCell ref="G17:K17"/>
    <mergeCell ref="G18:K18"/>
    <mergeCell ref="G19:K19"/>
    <mergeCell ref="G20:K20"/>
    <mergeCell ref="A1:K1"/>
    <mergeCell ref="A2:K2"/>
    <mergeCell ref="B9:K9"/>
    <mergeCell ref="C11:F11"/>
    <mergeCell ref="C12:F12"/>
    <mergeCell ref="A7:F7"/>
    <mergeCell ref="C10:F10"/>
    <mergeCell ref="B8:K8"/>
    <mergeCell ref="C15:F15"/>
    <mergeCell ref="G10:K10"/>
    <mergeCell ref="G11:K11"/>
    <mergeCell ref="G12:K12"/>
    <mergeCell ref="C13:F13"/>
    <mergeCell ref="C14:F14"/>
  </mergeCells>
  <pageMargins left="0.31968750000000001" right="0.26156249999999998" top="0.76531249999999995" bottom="0.65874999999999995" header="0.51180555555555551" footer="0.51180555555555551"/>
  <pageSetup paperSize="9" scale="93" firstPageNumber="0" orientation="landscape" horizontalDpi="300" verticalDpi="300" r:id="rId1"/>
  <headerFooter alignWithMargins="0">
    <oddHeader>&amp;L55/2019/PN&amp;RZał. nr 2</oddHeader>
  </headerFooter>
  <rowBreaks count="2" manualBreakCount="2">
    <brk id="27" max="10" man="1"/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K10"/>
  <sheetViews>
    <sheetView zoomScaleNormal="100" workbookViewId="0">
      <selection activeCell="D7" sqref="D7"/>
    </sheetView>
  </sheetViews>
  <sheetFormatPr defaultColWidth="11.5703125" defaultRowHeight="12.75" x14ac:dyDescent="0.2"/>
  <cols>
    <col min="1" max="1" width="3.85546875" style="4" customWidth="1"/>
    <col min="2" max="2" width="10.28515625" style="4" customWidth="1"/>
    <col min="3" max="3" width="51.42578125" style="4" customWidth="1"/>
    <col min="4" max="4" width="7.140625" style="4" customWidth="1"/>
    <col min="5" max="5" width="8.28515625" style="4" customWidth="1"/>
    <col min="6" max="6" width="11.85546875" style="4" customWidth="1"/>
    <col min="7" max="7" width="11.5703125" style="4"/>
    <col min="8" max="8" width="5.28515625" style="4" customWidth="1"/>
    <col min="9" max="16384" width="11.5703125" style="4"/>
  </cols>
  <sheetData>
    <row r="1" spans="1:11" x14ac:dyDescent="0.2">
      <c r="A1" s="203" t="s">
        <v>217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x14ac:dyDescent="0.2">
      <c r="A2" s="204" t="s">
        <v>312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38.25" x14ac:dyDescent="0.2">
      <c r="A3" s="9" t="s">
        <v>1</v>
      </c>
      <c r="B3" s="70" t="s">
        <v>2</v>
      </c>
      <c r="C3" s="7" t="s">
        <v>3</v>
      </c>
      <c r="D3" s="7" t="s">
        <v>4</v>
      </c>
      <c r="E3" s="7" t="s">
        <v>5</v>
      </c>
      <c r="F3" s="7" t="s">
        <v>121</v>
      </c>
      <c r="G3" s="7" t="s">
        <v>7</v>
      </c>
      <c r="H3" s="7" t="s">
        <v>8</v>
      </c>
      <c r="I3" s="7" t="s">
        <v>9</v>
      </c>
      <c r="J3" s="7" t="s">
        <v>122</v>
      </c>
      <c r="K3" s="7" t="s">
        <v>11</v>
      </c>
    </row>
    <row r="4" spans="1:11" ht="38.25" x14ac:dyDescent="0.2">
      <c r="A4" s="71" t="s">
        <v>12</v>
      </c>
      <c r="B4" s="10" t="s">
        <v>218</v>
      </c>
      <c r="C4" s="95" t="s">
        <v>219</v>
      </c>
      <c r="D4" s="12" t="s">
        <v>125</v>
      </c>
      <c r="E4" s="12">
        <v>1</v>
      </c>
      <c r="F4" s="72"/>
      <c r="G4" s="72">
        <f t="shared" ref="G4" si="0">E4*F4</f>
        <v>0</v>
      </c>
      <c r="H4" s="73"/>
      <c r="I4" s="72">
        <f>G4*H4%</f>
        <v>0</v>
      </c>
      <c r="J4" s="72">
        <f>K4/E4</f>
        <v>0</v>
      </c>
      <c r="K4" s="72">
        <f>G4+I4</f>
        <v>0</v>
      </c>
    </row>
    <row r="5" spans="1:11" ht="51" x14ac:dyDescent="0.2">
      <c r="A5" s="71" t="s">
        <v>15</v>
      </c>
      <c r="B5" s="10" t="s">
        <v>218</v>
      </c>
      <c r="C5" s="9" t="s">
        <v>220</v>
      </c>
      <c r="D5" s="75" t="s">
        <v>14</v>
      </c>
      <c r="E5" s="75">
        <v>1</v>
      </c>
      <c r="F5" s="76"/>
      <c r="G5" s="72">
        <f t="shared" ref="G5:G9" si="1">E5*F5</f>
        <v>0</v>
      </c>
      <c r="H5" s="73"/>
      <c r="I5" s="72">
        <f t="shared" ref="I5:I9" si="2">G5*H5%</f>
        <v>0</v>
      </c>
      <c r="J5" s="72">
        <f t="shared" ref="J5:J9" si="3">K5/E5</f>
        <v>0</v>
      </c>
      <c r="K5" s="72">
        <f t="shared" ref="K5:K9" si="4">G5+I5</f>
        <v>0</v>
      </c>
    </row>
    <row r="6" spans="1:11" ht="38.25" x14ac:dyDescent="0.2">
      <c r="A6" s="71" t="s">
        <v>16</v>
      </c>
      <c r="B6" s="10" t="s">
        <v>218</v>
      </c>
      <c r="C6" s="74" t="s">
        <v>221</v>
      </c>
      <c r="D6" s="75" t="s">
        <v>14</v>
      </c>
      <c r="E6" s="75">
        <v>1</v>
      </c>
      <c r="F6" s="76"/>
      <c r="G6" s="72">
        <f t="shared" si="1"/>
        <v>0</v>
      </c>
      <c r="H6" s="73"/>
      <c r="I6" s="72">
        <f t="shared" si="2"/>
        <v>0</v>
      </c>
      <c r="J6" s="72">
        <f t="shared" si="3"/>
        <v>0</v>
      </c>
      <c r="K6" s="72">
        <f t="shared" si="4"/>
        <v>0</v>
      </c>
    </row>
    <row r="7" spans="1:11" ht="38.25" x14ac:dyDescent="0.2">
      <c r="A7" s="71" t="s">
        <v>17</v>
      </c>
      <c r="B7" s="10" t="s">
        <v>218</v>
      </c>
      <c r="C7" s="74" t="s">
        <v>222</v>
      </c>
      <c r="D7" s="75" t="s">
        <v>14</v>
      </c>
      <c r="E7" s="75">
        <v>1</v>
      </c>
      <c r="F7" s="76"/>
      <c r="G7" s="72">
        <f t="shared" si="1"/>
        <v>0</v>
      </c>
      <c r="H7" s="73"/>
      <c r="I7" s="72">
        <f t="shared" si="2"/>
        <v>0</v>
      </c>
      <c r="J7" s="72">
        <f t="shared" si="3"/>
        <v>0</v>
      </c>
      <c r="K7" s="72">
        <f t="shared" si="4"/>
        <v>0</v>
      </c>
    </row>
    <row r="8" spans="1:11" ht="51" x14ac:dyDescent="0.2">
      <c r="A8" s="71" t="s">
        <v>18</v>
      </c>
      <c r="B8" s="10" t="s">
        <v>218</v>
      </c>
      <c r="C8" s="74" t="s">
        <v>223</v>
      </c>
      <c r="D8" s="75" t="s">
        <v>14</v>
      </c>
      <c r="E8" s="75">
        <v>1</v>
      </c>
      <c r="F8" s="76"/>
      <c r="G8" s="72">
        <f t="shared" si="1"/>
        <v>0</v>
      </c>
      <c r="H8" s="73"/>
      <c r="I8" s="72">
        <f t="shared" si="2"/>
        <v>0</v>
      </c>
      <c r="J8" s="72">
        <f t="shared" si="3"/>
        <v>0</v>
      </c>
      <c r="K8" s="72">
        <f t="shared" si="4"/>
        <v>0</v>
      </c>
    </row>
    <row r="9" spans="1:11" ht="51" x14ac:dyDescent="0.2">
      <c r="A9" s="71" t="s">
        <v>19</v>
      </c>
      <c r="B9" s="10" t="s">
        <v>218</v>
      </c>
      <c r="C9" s="74" t="s">
        <v>224</v>
      </c>
      <c r="D9" s="79" t="s">
        <v>125</v>
      </c>
      <c r="E9" s="79">
        <v>1</v>
      </c>
      <c r="F9" s="80"/>
      <c r="G9" s="72">
        <f t="shared" si="1"/>
        <v>0</v>
      </c>
      <c r="H9" s="73"/>
      <c r="I9" s="72">
        <f t="shared" si="2"/>
        <v>0</v>
      </c>
      <c r="J9" s="72">
        <f t="shared" si="3"/>
        <v>0</v>
      </c>
      <c r="K9" s="72">
        <f t="shared" si="4"/>
        <v>0</v>
      </c>
    </row>
    <row r="10" spans="1:11" ht="24" customHeight="1" x14ac:dyDescent="0.2">
      <c r="A10" s="142" t="s">
        <v>42</v>
      </c>
      <c r="B10" s="142"/>
      <c r="C10" s="142"/>
      <c r="D10" s="142"/>
      <c r="E10" s="142"/>
      <c r="F10" s="142"/>
      <c r="G10" s="21">
        <f>SUM(G4:G9)</f>
        <v>0</v>
      </c>
      <c r="H10" s="12" t="s">
        <v>43</v>
      </c>
      <c r="I10" s="21">
        <f>SUM(I4:I9)</f>
        <v>0</v>
      </c>
      <c r="J10" s="12" t="s">
        <v>43</v>
      </c>
      <c r="K10" s="21">
        <f>SUM(K4:K9)</f>
        <v>0</v>
      </c>
    </row>
  </sheetData>
  <sheetProtection selectLockedCells="1" selectUnlockedCells="1"/>
  <mergeCells count="3">
    <mergeCell ref="A10:F10"/>
    <mergeCell ref="A1:K1"/>
    <mergeCell ref="A2:K2"/>
  </mergeCells>
  <pageMargins left="0.30208333333333331" right="0.25" top="0.5625" bottom="1.0527777777777778" header="0.28125" footer="0.78749999999999998"/>
  <pageSetup paperSize="9" firstPageNumber="0" orientation="landscape" r:id="rId1"/>
  <headerFooter alignWithMargins="0">
    <oddHeader>&amp;L55/2019/PN&amp;RZał.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2019-12-09T10:52:58Z</cp:lastPrinted>
  <dcterms:created xsi:type="dcterms:W3CDTF">2019-12-02T08:23:25Z</dcterms:created>
  <dcterms:modified xsi:type="dcterms:W3CDTF">2019-12-13T10:35:11Z</dcterms:modified>
</cp:coreProperties>
</file>